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C:\Users\id424\Desktop\Vertinimas\"/>
    </mc:Choice>
  </mc:AlternateContent>
  <xr:revisionPtr revIDLastSave="0" documentId="13_ncr:1_{1DDBBB42-C7ED-4975-8FF5-27D25763E413}" xr6:coauthVersionLast="45" xr6:coauthVersionMax="45" xr10:uidLastSave="{00000000-0000-0000-0000-000000000000}"/>
  <bookViews>
    <workbookView xWindow="28680" yWindow="-120" windowWidth="15600" windowHeight="11160" tabRatio="755" xr2:uid="{00000000-000D-0000-FFFF-FFFF00000000}"/>
  </bookViews>
  <sheets>
    <sheet name="KLAUSIMAI" sheetId="149" r:id="rId1"/>
    <sheet name="DATA" sheetId="116" r:id="rId2"/>
  </sheets>
  <externalReferences>
    <externalReference r:id="rId3"/>
  </externalReferences>
  <definedNames>
    <definedName name="_xlnm._FilterDatabase" localSheetId="1" hidden="1">DATA!$B$6:$AS$32</definedName>
    <definedName name="_xlnm._FilterDatabase" localSheetId="0" hidden="1">KLAUSIMAI!$B$4:$D$33</definedName>
    <definedName name="_xlcn.WorksheetConnection_VESKSAVKONTROLEPOWERV1.xlsxTable24102__51" hidden="1">Table24102__5</definedName>
    <definedName name="_xlcn.WorksheetConnection_VESKSAVKONTROLEPOWERV1.xlsxTable241021" hidden="1">Table24102[]</definedName>
    <definedName name="Actual" localSheetId="1">(DATA!PeriodInActual*(#REF!&gt;0))*DATA!PeriodInPlan</definedName>
    <definedName name="Actual" localSheetId="0">(KLAUSIMAI!PeriodInActual*(#REF!&gt;0))*KLAUSIMAI!PeriodInPlan</definedName>
    <definedName name="Actual">(PeriodInActual*(#REF!&gt;0))*PeriodInPlan</definedName>
    <definedName name="ActualBeyond" localSheetId="1">DATA!PeriodInActual*(#REF!&gt;0)</definedName>
    <definedName name="ActualBeyond" localSheetId="0">KLAUSIMAI!PeriodInActual*(#REF!&gt;0)</definedName>
    <definedName name="ActualBeyond">PeriodInActual*(#REF!&gt;0)</definedName>
    <definedName name="BENDRAS" localSheetId="1">#REF!</definedName>
    <definedName name="BENDRAS" localSheetId="0">#REF!</definedName>
    <definedName name="BENDRAS">#REF!</definedName>
    <definedName name="Duom">[1]!Table22[[Helper 1]:[Moterys (2011 m. duomenys)]]</definedName>
    <definedName name="OBA">[1]!Table22[[Savivaldybė]:[Gyventojų skaičius gyvenamojoje vietovėje pagal surašymo duomenis 2011 m.]]</definedName>
    <definedName name="PercentComplete" localSheetId="1">DATA!PercentCompleteBeyond*DATA!PeriodInPlan</definedName>
    <definedName name="PercentComplete" localSheetId="0">KLAUSIMAI!PercentCompleteBeyond*KLAUSIMAI!PeriodInPlan</definedName>
    <definedName name="PercentComplete">PercentCompleteBeyond*PeriodInPlan</definedName>
    <definedName name="PercentCompleteBeyond" localSheetId="1">(#REF!=MEDIAN(#REF!,#REF!,#REF!+#REF!)*(#REF!&gt;0))*((#REF!&lt;(INT(#REF!+#REF!*#REF!)))+(#REF!=#REF!))*(#REF!&gt;0)</definedName>
    <definedName name="PercentCompleteBeyond" localSheetId="0">(#REF!=MEDIAN(#REF!,#REF!,#REF!+#REF!)*(#REF!&gt;0))*((#REF!&lt;(INT(#REF!+#REF!*#REF!)))+(#REF!=#REF!))*(#REF!&gt;0)</definedName>
    <definedName name="PercentCompleteBeyond">(#REF!=MEDIAN(#REF!,#REF!,#REF!+#REF!)*(#REF!&gt;0))*((#REF!&lt;(INT(#REF!+#REF!*#REF!)))+(#REF!=#REF!))*(#REF!&gt;0)</definedName>
    <definedName name="period_selected" localSheetId="1">#REF!</definedName>
    <definedName name="period_selected" localSheetId="0">#REF!</definedName>
    <definedName name="period_selected">#REF!</definedName>
    <definedName name="PeriodInActual" localSheetId="1">#REF!=MEDIAN(#REF!,#REF!,#REF!+#REF!-1)</definedName>
    <definedName name="PeriodInActual" localSheetId="0">#REF!=MEDIAN(#REF!,#REF!,#REF!+#REF!-1)</definedName>
    <definedName name="PeriodInActual">#REF!=MEDIAN(#REF!,#REF!,#REF!+#REF!-1)</definedName>
    <definedName name="PeriodInPlan" localSheetId="1">#REF!=MEDIAN(#REF!,#REF!,#REF!+#REF!-1)</definedName>
    <definedName name="PeriodInPlan" localSheetId="0">#REF!=MEDIAN(#REF!,#REF!,#REF!+#REF!-1)</definedName>
    <definedName name="PeriodInPlan">#REF!=MEDIAN(#REF!,#REF!,#REF!+#REF!-1)</definedName>
    <definedName name="Plan" localSheetId="1">DATA!PeriodInPlan*(#REF!&gt;0)</definedName>
    <definedName name="Plan" localSheetId="0">KLAUSIMAI!PeriodInPlan*(#REF!&gt;0)</definedName>
    <definedName name="Plan">PeriodInPlan*(#REF!&gt;0)</definedName>
    <definedName name="PRIESGAISRINE_10" localSheetId="1">#REF!</definedName>
    <definedName name="PRIESGAISRINE_10" localSheetId="0">#REF!</definedName>
    <definedName name="PRIESGAISRINE_10">#REF!</definedName>
    <definedName name="TitleRegion..BO60" localSheetId="1">#REF!</definedName>
    <definedName name="TitleRegion..BO60" localSheetId="0">#REF!</definedName>
    <definedName name="TitleRegion..BO60">#REF!</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24102__5" name="Table24102__5" connection="WorksheetConnection_VESK SAV KONTROLE POWER V1.xlsx!Table24102__5"/>
          <x15:modelTable id="Table24102" name="Table24102" connection="WorksheetConnection_VESK SAV KONTROLE POWER V1.xlsx!Table24102"/>
        </x15:modelTables>
        <x15:modelRelationships>
          <x15:modelRelationship fromTable="Table24102__5" fromColumn="Savivaldybė" toTable="Table24102" toColumn="Savivaldybė"/>
        </x15:modelRelationship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I1" i="116" l="1"/>
  <c r="AD1" i="116" l="1"/>
  <c r="AE1" i="116"/>
  <c r="AC1" i="116"/>
  <c r="AB1" i="116"/>
  <c r="AA1" i="116"/>
  <c r="Z1" i="116"/>
  <c r="Y1" i="116"/>
  <c r="P1" i="116"/>
  <c r="Q1" i="116"/>
  <c r="O1" i="116" l="1"/>
  <c r="AO20" i="116" l="1"/>
  <c r="B13" i="116"/>
  <c r="B17" i="116"/>
  <c r="B9" i="116"/>
  <c r="B14" i="116"/>
  <c r="B22" i="116"/>
  <c r="B18" i="116"/>
  <c r="B15" i="116"/>
  <c r="B23" i="116"/>
  <c r="B8" i="116"/>
  <c r="B16" i="116"/>
  <c r="B10" i="116"/>
  <c r="B19" i="116"/>
  <c r="B21" i="116"/>
  <c r="B7" i="116"/>
  <c r="B11" i="116"/>
  <c r="B12" i="116"/>
  <c r="J4" i="116"/>
  <c r="K4" i="116"/>
  <c r="L4" i="116"/>
  <c r="M4" i="116"/>
  <c r="N4" i="116"/>
  <c r="O4" i="116"/>
  <c r="P4" i="116"/>
  <c r="Q4" i="116"/>
  <c r="R4" i="116"/>
  <c r="S4" i="116"/>
  <c r="T4" i="116"/>
  <c r="U4" i="116"/>
  <c r="V4" i="116"/>
  <c r="W4" i="116"/>
  <c r="X4" i="116"/>
  <c r="Y4" i="116"/>
  <c r="Z4" i="116"/>
  <c r="AA4" i="116"/>
  <c r="AB4" i="116"/>
  <c r="AC4" i="116"/>
  <c r="AD4" i="116"/>
  <c r="AE4" i="116"/>
  <c r="AF4" i="116"/>
  <c r="AG4" i="116"/>
  <c r="AH4" i="116"/>
  <c r="AI4" i="116"/>
  <c r="AJ4" i="116"/>
  <c r="AK4" i="116"/>
  <c r="AL4" i="116"/>
  <c r="AM4" i="116"/>
  <c r="AN4" i="116"/>
  <c r="B20" i="116"/>
  <c r="AP20" i="116"/>
  <c r="AR20" i="116" s="1"/>
  <c r="AQ20" i="116"/>
  <c r="AO13" i="116"/>
  <c r="AP13" i="116"/>
  <c r="AQ13" i="116"/>
  <c r="AO17" i="116"/>
  <c r="AP17" i="116"/>
  <c r="AQ17" i="116"/>
  <c r="AO9" i="116"/>
  <c r="AP9" i="116"/>
  <c r="AQ9" i="116"/>
  <c r="AO14" i="116"/>
  <c r="AP14" i="116"/>
  <c r="AR14" i="116" s="1"/>
  <c r="AQ14" i="116"/>
  <c r="AO22" i="116"/>
  <c r="AP22" i="116"/>
  <c r="AQ22" i="116"/>
  <c r="AO18" i="116"/>
  <c r="AP18" i="116"/>
  <c r="AQ18" i="116"/>
  <c r="AO15" i="116"/>
  <c r="AP15" i="116"/>
  <c r="AQ15" i="116"/>
  <c r="AO23" i="116"/>
  <c r="AP23" i="116"/>
  <c r="AQ23" i="116"/>
  <c r="AO8" i="116"/>
  <c r="AP8" i="116"/>
  <c r="AQ8" i="116"/>
  <c r="AO16" i="116"/>
  <c r="AP16" i="116"/>
  <c r="AQ16" i="116"/>
  <c r="AO10" i="116"/>
  <c r="AP10" i="116"/>
  <c r="AQ10" i="116"/>
  <c r="AO19" i="116"/>
  <c r="AP19" i="116"/>
  <c r="AR19" i="116" s="1"/>
  <c r="AQ19" i="116"/>
  <c r="AO21" i="116"/>
  <c r="AP21" i="116"/>
  <c r="AQ21" i="116"/>
  <c r="AR23" i="116" l="1"/>
  <c r="AR17" i="116"/>
  <c r="AR16" i="116"/>
  <c r="AR8" i="116"/>
  <c r="AR13" i="116"/>
  <c r="AR18" i="116"/>
  <c r="AR15" i="116"/>
  <c r="AR10" i="116"/>
  <c r="AR9" i="116"/>
  <c r="AR21" i="116"/>
  <c r="AR22" i="116"/>
  <c r="AS23" i="116"/>
  <c r="AS19" i="116"/>
  <c r="AS14" i="116"/>
  <c r="AS16" i="116"/>
  <c r="AS17" i="116"/>
  <c r="AS21" i="116"/>
  <c r="AS22" i="116"/>
  <c r="AS15" i="116"/>
  <c r="AS8" i="116"/>
  <c r="AS13" i="116"/>
  <c r="AS18" i="116"/>
  <c r="AS10" i="116"/>
  <c r="AS9" i="116"/>
  <c r="AS20" i="116"/>
  <c r="C4" i="116"/>
  <c r="L32" i="116"/>
  <c r="L30" i="116"/>
  <c r="L28" i="116"/>
  <c r="L26" i="116"/>
  <c r="F3" i="149" l="1"/>
  <c r="F2" i="149" s="1"/>
  <c r="G3" i="149"/>
  <c r="G2" i="149" s="1"/>
  <c r="H3" i="149"/>
  <c r="H2" i="149" s="1"/>
  <c r="I2" i="149" l="1"/>
  <c r="AD3" i="116"/>
  <c r="AE3" i="116"/>
  <c r="AD5" i="116"/>
  <c r="AE5" i="116"/>
  <c r="AB3" i="116"/>
  <c r="AB5" i="116"/>
  <c r="Z3" i="116"/>
  <c r="Z5" i="116"/>
  <c r="P3" i="116"/>
  <c r="Q3" i="116"/>
  <c r="P5" i="116"/>
  <c r="Q5" i="116"/>
  <c r="AE2" i="116" l="1"/>
  <c r="AD2" i="116"/>
  <c r="Z2" i="116"/>
  <c r="AB2" i="116"/>
  <c r="Q2" i="116"/>
  <c r="P2" i="116"/>
  <c r="AL1" i="116"/>
  <c r="AK1" i="116"/>
  <c r="AA3" i="116" l="1"/>
  <c r="AC3" i="116"/>
  <c r="AF3" i="116"/>
  <c r="AG3" i="116"/>
  <c r="AH3" i="116"/>
  <c r="AA5" i="116"/>
  <c r="AC5" i="116"/>
  <c r="AF5" i="116"/>
  <c r="AG5" i="116"/>
  <c r="AH5" i="116"/>
  <c r="AH2" i="116" l="1"/>
  <c r="AG2" i="116"/>
  <c r="AF2" i="116"/>
  <c r="AC2" i="116"/>
  <c r="AA2" i="116"/>
  <c r="B6" i="149"/>
  <c r="B7" i="149"/>
  <c r="B8" i="149"/>
  <c r="B9" i="149"/>
  <c r="B10" i="149"/>
  <c r="B11" i="149"/>
  <c r="B12" i="149"/>
  <c r="B13" i="149"/>
  <c r="B14" i="149"/>
  <c r="B15" i="149"/>
  <c r="B16" i="149"/>
  <c r="B17" i="149"/>
  <c r="B18" i="149"/>
  <c r="B19" i="149"/>
  <c r="B20" i="149"/>
  <c r="B21" i="149"/>
  <c r="B22" i="149"/>
  <c r="B23" i="149"/>
  <c r="B24" i="149"/>
  <c r="B25" i="149"/>
  <c r="B26" i="149"/>
  <c r="B27" i="149"/>
  <c r="B28" i="149"/>
  <c r="B29" i="149"/>
  <c r="I3" i="149" l="1"/>
  <c r="B5" i="149"/>
  <c r="AQ7" i="116" l="1"/>
  <c r="AQ11" i="116"/>
  <c r="AQ12" i="116"/>
  <c r="AP7" i="116"/>
  <c r="AP11" i="116"/>
  <c r="AP12" i="116"/>
  <c r="AR12" i="116" s="1"/>
  <c r="AO7" i="116"/>
  <c r="AO11" i="116"/>
  <c r="AO12" i="116"/>
  <c r="L3" i="116"/>
  <c r="M3" i="116"/>
  <c r="N3" i="116"/>
  <c r="O3" i="116"/>
  <c r="R3" i="116"/>
  <c r="S3" i="116"/>
  <c r="T3" i="116"/>
  <c r="U3" i="116"/>
  <c r="V3" i="116"/>
  <c r="W3" i="116"/>
  <c r="X3" i="116"/>
  <c r="Y3" i="116"/>
  <c r="AI3" i="116"/>
  <c r="AJ3" i="116"/>
  <c r="AK3" i="116"/>
  <c r="AL3" i="116"/>
  <c r="AM3" i="116"/>
  <c r="AN3" i="116"/>
  <c r="L5" i="116"/>
  <c r="M5" i="116"/>
  <c r="N5" i="116"/>
  <c r="O5" i="116"/>
  <c r="R5" i="116"/>
  <c r="S5" i="116"/>
  <c r="T5" i="116"/>
  <c r="U5" i="116"/>
  <c r="V5" i="116"/>
  <c r="W5" i="116"/>
  <c r="X5" i="116"/>
  <c r="Y5" i="116"/>
  <c r="AI5" i="116"/>
  <c r="AJ5" i="116"/>
  <c r="AK5" i="116"/>
  <c r="AL5" i="116"/>
  <c r="AM5" i="116"/>
  <c r="AN5" i="116"/>
  <c r="K3" i="116"/>
  <c r="K5" i="116"/>
  <c r="J5" i="116"/>
  <c r="J3" i="116"/>
  <c r="AR11" i="116" l="1"/>
  <c r="AR7" i="116"/>
  <c r="AR5" i="116" s="1"/>
  <c r="AS11" i="116"/>
  <c r="AP5" i="116"/>
  <c r="AS12" i="116"/>
  <c r="AQ5" i="116"/>
  <c r="AS7" i="116"/>
  <c r="AO5" i="116"/>
  <c r="C3" i="116"/>
  <c r="C5" i="116"/>
  <c r="K2" i="116"/>
  <c r="AL2" i="116"/>
  <c r="U2" i="116"/>
  <c r="AJ2" i="116"/>
  <c r="S2" i="116"/>
  <c r="AK2" i="116"/>
  <c r="T2" i="116"/>
  <c r="AI2" i="116"/>
  <c r="R2" i="116"/>
  <c r="Y2" i="116"/>
  <c r="O2" i="116"/>
  <c r="X2" i="116"/>
  <c r="N2" i="116"/>
  <c r="AN2" i="116"/>
  <c r="W2" i="116"/>
  <c r="M2" i="116"/>
  <c r="AM2" i="116"/>
  <c r="V2" i="116"/>
  <c r="L2" i="116"/>
  <c r="J2" i="116"/>
  <c r="AS5" i="116" l="1"/>
  <c r="C2" i="1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39043EA-D3B2-4DC4-AF0B-AC87C024F5E2}" keepAlive="1" name="Query - Table24102" description="Connection to the 'Table24102' query in the workbook." type="5" refreshedVersion="6" background="1" saveData="1">
    <dbPr connection="Provider=Microsoft.Mashup.OleDb.1;Data Source=$Workbook$;Location=Table24102;Extended Properties=&quot;&quot;" command="SELECT * FROM [Table24102]"/>
  </connection>
  <connection id="2" xr16:uid="{074D4A54-CA9A-4F64-BBD6-AB7F690DD276}" keepAlive="1" name="Query - Table24102 (2)" description="Connection to the 'Table24102 (2)' query in the workbook." type="5" refreshedVersion="6" background="1" saveData="1">
    <dbPr connection="Provider=Microsoft.Mashup.OleDb.1;Data Source=$Workbook$;Location=Table24102 (2);Extended Properties=&quot;&quot;" command="SELECT * FROM [Table24102 (2)]"/>
  </connection>
  <connection id="3" xr16:uid="{62DA60A6-CEA4-4379-852B-74D65A9B0F2C}" keepAlive="1" name="Query - Table24102 (3)" description="Connection to the 'Table24102 (3)' query in the workbook." type="5" refreshedVersion="6" background="1">
    <dbPr connection="Provider=Microsoft.Mashup.OleDb.1;Data Source=$Workbook$;Location=Table24102 (3);Extended Properties=&quot;&quot;" command="SELECT * FROM [Table24102 (3)]"/>
  </connection>
  <connection id="4" xr16:uid="{50516D58-537D-47A6-B559-A4719FCD60B9}" keepAlive="1" name="Query - Table24102 (4)" description="Connection to the 'Table24102 (4)' query in the workbook." type="5" refreshedVersion="6" background="1">
    <dbPr connection="Provider=Microsoft.Mashup.OleDb.1;Data Source=$Workbook$;Location=Table24102 (4);Extended Properties=&quot;&quot;" command="SELECT * FROM [Table24102 (4)]"/>
  </connection>
  <connection id="5" xr16:uid="{F41FEDCF-3AEC-4BF5-9CD5-AEB882909A7C}" keepAlive="1" name="Query - Table24102 (5)" description="Connection to the 'Table24102 (5)' query in the workbook." type="5" refreshedVersion="6" background="1">
    <dbPr connection="Provider=Microsoft.Mashup.OleDb.1;Data Source=$Workbook$;Location=Table24102 (5);Extended Properties=&quot;&quot;" command="SELECT * FROM [Table24102 (5)]"/>
  </connection>
  <connection id="6" xr16:uid="{D286C867-C074-4EFD-9D5A-53C042ACAC59}" keepAlive="1" name="Query - Table24102 (6)" description="Connection to the 'Table24102 (6)' query in the workbook." type="5" refreshedVersion="6" background="1" saveData="1">
    <dbPr connection="Provider=Microsoft.Mashup.OleDb.1;Data Source=$Workbook$;Location=Table24102 (6);Extended Properties=&quot;&quot;" command="SELECT * FROM [Table24102 (6)]"/>
  </connection>
  <connection id="7" xr16:uid="{659F9815-3097-4EAC-AD76-825C4A53F97D}"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8" xr16:uid="{1FA7253A-38A6-45FD-9B93-F13F0D158F27}" name="WorksheetConnection_VESK SAV KONTROLE POWER V1.xlsx!Table24102" type="102" refreshedVersion="6" minRefreshableVersion="5">
    <extLst>
      <ext xmlns:x15="http://schemas.microsoft.com/office/spreadsheetml/2010/11/main" uri="{DE250136-89BD-433C-8126-D09CA5730AF9}">
        <x15:connection id="Table24102">
          <x15:rangePr sourceName="_xlcn.WorksheetConnection_VESKSAVKONTROLEPOWERV1.xlsxTable241021"/>
        </x15:connection>
      </ext>
    </extLst>
  </connection>
  <connection id="9" xr16:uid="{E2FB61FD-48A9-49B7-B27F-AC26471E2A9A}" name="WorksheetConnection_VESK SAV KONTROLE POWER V1.xlsx!Table24102__5" type="102" refreshedVersion="6" minRefreshableVersion="5">
    <extLst>
      <ext xmlns:x15="http://schemas.microsoft.com/office/spreadsheetml/2010/11/main" uri="{DE250136-89BD-433C-8126-D09CA5730AF9}">
        <x15:connection id="Table24102__5" autoDelete="1">
          <x15:rangePr sourceName="_xlcn.WorksheetConnection_VESKSAVKONTROLEPOWERV1.xlsxTable24102__51"/>
        </x15:connection>
      </ext>
    </extLst>
  </connection>
</connections>
</file>

<file path=xl/sharedStrings.xml><?xml version="1.0" encoding="utf-8"?>
<sst xmlns="http://schemas.openxmlformats.org/spreadsheetml/2006/main" count="496" uniqueCount="163">
  <si>
    <t>Eil. Nr.</t>
  </si>
  <si>
    <t>Anykščių r. sav.</t>
  </si>
  <si>
    <t>Elektrėnų sav.</t>
  </si>
  <si>
    <t>Ignalinos r. sav.</t>
  </si>
  <si>
    <t>Jonavos r. sav.</t>
  </si>
  <si>
    <t>Kaišiadorių r. sav.</t>
  </si>
  <si>
    <t>Kalvarijos sav.</t>
  </si>
  <si>
    <t>Molėtų r. sav.</t>
  </si>
  <si>
    <t>Šalčininkų r. sav.</t>
  </si>
  <si>
    <t>Širvintų r. sav.</t>
  </si>
  <si>
    <t>Švenčionių r. sav.</t>
  </si>
  <si>
    <t>Trakų r. sav.</t>
  </si>
  <si>
    <t>Ukmergės r. sav.</t>
  </si>
  <si>
    <t>Utenos r. sav.</t>
  </si>
  <si>
    <t>Varėnos r. sav.</t>
  </si>
  <si>
    <t>Vilniaus r. sav.</t>
  </si>
  <si>
    <t>Visagino sav.</t>
  </si>
  <si>
    <t>Zarasų r. sav.</t>
  </si>
  <si>
    <t>Apskritis</t>
  </si>
  <si>
    <t>Savivaldybė</t>
  </si>
  <si>
    <t>Utenos apskr.</t>
  </si>
  <si>
    <t>Kauno apskr.</t>
  </si>
  <si>
    <t>Alytaus apskr</t>
  </si>
  <si>
    <t>Vilniaus apskr.</t>
  </si>
  <si>
    <t>Marijampolės apskr.</t>
  </si>
  <si>
    <t>Vilniaus PGV</t>
  </si>
  <si>
    <t>PGV aptarnavimo teritorija</t>
  </si>
  <si>
    <t>Kauno PGV</t>
  </si>
  <si>
    <t>Klaipėdos PGV</t>
  </si>
  <si>
    <t>Šiaulių PGV</t>
  </si>
  <si>
    <t>Panevėžio PGV</t>
  </si>
  <si>
    <t>IŠ DALIES</t>
  </si>
  <si>
    <t>1</t>
  </si>
  <si>
    <t>2</t>
  </si>
  <si>
    <t>3</t>
  </si>
  <si>
    <t>4</t>
  </si>
  <si>
    <t>5</t>
  </si>
  <si>
    <t>7</t>
  </si>
  <si>
    <t>8</t>
  </si>
  <si>
    <t>9</t>
  </si>
  <si>
    <t>10</t>
  </si>
  <si>
    <t>11</t>
  </si>
  <si>
    <t>12</t>
  </si>
  <si>
    <t>13</t>
  </si>
  <si>
    <t>17</t>
  </si>
  <si>
    <t>18</t>
  </si>
  <si>
    <t>19</t>
  </si>
  <si>
    <t>20</t>
  </si>
  <si>
    <t>VISO</t>
  </si>
  <si>
    <t>Vidurkis</t>
  </si>
  <si>
    <t>Vidurkis, proc.</t>
  </si>
  <si>
    <t>1. Ar pasirengimo galimai Baltarusijos AE avarijai trūkumai integruoti į savivaldybės strateginio planavimo dokumentus?</t>
  </si>
  <si>
    <t>2. Ar savivaldybės ekstremaliųjų situacijų prevencinių priemonių plane numatytos padarinių šalinimo priemonės įvykus avarijai Baltarusijos AE?</t>
  </si>
  <si>
    <t>3. Kokio lygio rizikos savivaldybės rizikos analizėje yra vertinamas branduolinės avarijos pavojus?</t>
  </si>
  <si>
    <t>4. Ar savivaldybės ekstremaliųjų situacijų valdymo plane (toliau – ESVP) yra aprašytas branduolinės avarijos padarinių šalinimas?</t>
  </si>
  <si>
    <t>5. Ar ESVP yra numatytas gyventojų perspėjimas ir informavimas branduolinės avarijos atveju?</t>
  </si>
  <si>
    <t>6. Kiek numatyta perspėti savivaldybės gyventojų šiomis priemonėmis, nurodant savivaldybių gyventojų skaičių:</t>
  </si>
  <si>
    <t>7. Ar ESVP numatytas įrangos, radiacinių matavimo prietaisų ir kitų priemonių poreikis numatytoms užduotims vykdyti?</t>
  </si>
  <si>
    <t>8. Ar parengtos, suderintos ir patvirtintos kolektyvinės apsaugos statinyje slepiamų gyventojų elgesio ir vidaus taisyklės?</t>
  </si>
  <si>
    <t>9. Ar sudaryta ir savivaldybės administracijos direktoriaus įsakymu patvirtinta gyventojų kolektyvinės apsaugos organizavimo grupė?</t>
  </si>
  <si>
    <t>10. Ar nustatant materialinių išteklių poreikį buvo atsižvelgta į branduolinės avarijos pavojų?</t>
  </si>
  <si>
    <t>11. Kokį savivaldybės administracija yra nustačiusi poreikį sudaryti tarpusavio pagalbos su gretimomis savivaldybėmis planus, atsižvelgiant į branduolinės avarijos pavojų?</t>
  </si>
  <si>
    <t>12. Kokį savivaldybės administracija yra nustačiusi poreikį sudaryti sutarčių su ūkio subjektais ir kitomis įstaigomis dėl branduolinės avarijos metu numatomų užduočių vykdymo?</t>
  </si>
  <si>
    <t>13. Ar organizuotos savivaldybės lygio civilinės saugos pratybos branduolinės avarijos tematika?</t>
  </si>
  <si>
    <t>14. Kokį savivaldybė numato gyventojų, kurie evakuotųsi nuosavu transportu, procentą?</t>
  </si>
  <si>
    <t>15. Kiek yra numatytų pagrindinių ir atsarginių gyventojų evakavimo maršrutų branduolinės avarijos atveju?</t>
  </si>
  <si>
    <t>16. Kiek nustatyta gyventojų surinkimo, tarpinių gyventojų evakavimo ir gyventojų priėmimo punktų įkūrimo vietų?</t>
  </si>
  <si>
    <t>17. Ar parengta savivaldybės administracijos direktoriaus nustatyta tvarka išduoti stabiliojo jodo preparatus gyventojams?</t>
  </si>
  <si>
    <t>18. Kiek išduota stabiliojo jodo preparatų gyventojams?</t>
  </si>
  <si>
    <t xml:space="preserve">19. Ar numatyta vieta saugoti stabiliojo jodo atsargas? </t>
  </si>
  <si>
    <t>20. Koks numatytas stabiliojo jodo preparatų poreikis, atsižvelgiant į galimą savivaldybės teritorijoje esančių gyventojų kaitą ir poreikį gyventojams, kurie savo noru padėtų likviduoti avarijos padarinius?</t>
  </si>
  <si>
    <t>21. Ar savivaldybės administracija yra išbandžiusi, kaip apšvitos kontrolės ir dezaktyvavimo grupės organizuotų savo darbą?</t>
  </si>
  <si>
    <t>22. Kiek stacionarių žmonių sanitarinio švarinimo vietų numatyta?</t>
  </si>
  <si>
    <t>23. Kiek savivaldybė užtikrina švarių drabužių komplektų žmonėms po sanitarinio švarinimo?</t>
  </si>
  <si>
    <t>24. Ar savivaldybė sudariusi sutartį dėl užterštų drabužių ir užterštų daiktų surinkimo?</t>
  </si>
  <si>
    <t>25.	Kokie kiti svarbūs klausimai, susiję su pasirengimu galimai Baltarusijos AE avarijai, liko neaptarti?</t>
  </si>
  <si>
    <t>Įgyvendinimo apžvalga</t>
  </si>
  <si>
    <t>Savivaldybės tinkamai išsprendusios klausimą</t>
  </si>
  <si>
    <t>Savivaldybės iš dalies išsprendusios klausimą</t>
  </si>
  <si>
    <t>Savivaldybės neišsprendusios klausimo</t>
  </si>
  <si>
    <t>Pastabos</t>
  </si>
  <si>
    <t>21</t>
  </si>
  <si>
    <t>22</t>
  </si>
  <si>
    <t>23</t>
  </si>
  <si>
    <t>24</t>
  </si>
  <si>
    <t>25</t>
  </si>
  <si>
    <t>Vertinimą atliko</t>
  </si>
  <si>
    <t>Vizito data ir laikas</t>
  </si>
  <si>
    <t>Zona</t>
  </si>
  <si>
    <t>Atstumas iki Astravo AE</t>
  </si>
  <si>
    <t>Kauno PGV, PAGD CSV GV</t>
  </si>
  <si>
    <t>Vilniaus PGV, PAGD CSV EG, IG</t>
  </si>
  <si>
    <t>Panevėžio PGV, PAGD CSV ET</t>
  </si>
  <si>
    <t>MPVAPA</t>
  </si>
  <si>
    <t>IPA</t>
  </si>
  <si>
    <t>SAVZ</t>
  </si>
  <si>
    <t>TAIP</t>
  </si>
  <si>
    <t>NE</t>
  </si>
  <si>
    <t>Projektai dėl sirenų įrengimo savivaldybės teritorijoje – sirenų trūkumas, laukia priimtų sirenų.</t>
  </si>
  <si>
    <t>Gyventojų apšvitos kontrolė ir sanitarinis švarinimas</t>
  </si>
  <si>
    <t>Kiti klausimai</t>
  </si>
  <si>
    <t>Savivaldybės tik rengiasi šį klausimą spręsti atnaujinus ESVP. Ignalinos AE šias atliekas surinks nustatyta tvarka.</t>
  </si>
  <si>
    <t>Daugelis apšvitos kontrolės ir dezaktyvavimo grupių narių dalyvavo 2019 m. spalio 1-4 d. valstybinio lygio funkcinėse pratybose</t>
  </si>
  <si>
    <t>Klausimo tema</t>
  </si>
  <si>
    <t>dėl finansavimo skyrimo tinkamam pasirengimui, pvz., sirenos Mickūnuose, Buivydžiuose. Reikalinga daugiau sirenų, kurios pritaikytos automobiliams. Reikalinga daugiau palapinių asmenų švarinimui tarpiniuose punktuose, bei numatyti personalo apmokymą atlikti švarinimą.</t>
  </si>
  <si>
    <t>SUMA</t>
  </si>
  <si>
    <t>Savivaldybės pageidauja mokymų (kursų), metodinių seminarų ir apskritai metodinės pagalbos pasirengimo galimai Baltarusijos AE avarijos klausimais.</t>
  </si>
  <si>
    <t>Be komentarų</t>
  </si>
  <si>
    <t>Tokios avarijos metu savivaldybė neturėtų resursų priimti gyventojus iš kitų savivaldybių. Evakuojant savivaldybės gyventojus į kitas savivaldybes, nėra iš anksto žinoma kur tuos gyventojus evakuoti.</t>
  </si>
  <si>
    <t>Maitinimo, medicinos, psichologo, viešosios tvarkos, žmogiškųjų išteklių klausimai liko neaptarti.</t>
  </si>
  <si>
    <t>Labai trūksta finansavimo, kad būtų galima įvykdyti TA reikalavimus</t>
  </si>
  <si>
    <t>Finansavimo, psichologinės pagalbos teikimo, žmogiškųjų išteklių klausimai liko neaptarti.</t>
  </si>
  <si>
    <t>Baltarusijos AE atsitikus avarijai – turėtų būti paskelbta Valstybės lygio ekstremalioji situacija ir veiktų Valstybės planai, o ne savivaldybių. (Savivaldybės Informatikos ir bendrųjų reikalų skyriaus vyriausiojo specialisto išsakyta nuomonė)</t>
  </si>
  <si>
    <t>Paminėti keletą ūkio subjektais sudarytos sutartys.</t>
  </si>
  <si>
    <t>Savivaldybės neturi pakankamai žmogiškųjų ir materialinių išteklių vykdyti civilinės saugos priemonėms įvykus avarijai Baltarusijos AE. Ekstremalių situacijų metu būtina supaprastinti viešųjų pirkimų procedūras įsigyjant materialinius išteklius.</t>
  </si>
  <si>
    <t>Aktualiausi klausimai: papildomas savivaldybėms deleguotos civilinės saugos funkcijos finansavimas, siekiant spręsti perspėjimo sirenų atnaujinimo, sanitarinio švarinimo, evakavimo ir kitas problemas; siūloma supaprastinti Viešųjų pirkimų įstatymo procedūras ekstremaliosios situacijos atveju vykdyti pirkimus</t>
  </si>
  <si>
    <t>Nė viena savivaldybė nėra tinkamai įrengusi stacionarios sanitarinio švarinimo vietos. Dažniausiai nurodoma tarpiniai gyventojų evakavimo punktai, kur sanitarinis švarinimas būtų prašomas atlikti valstybinės priešgaisrinės gelbėjimo tarnybos arba Lietuvos Kariuomenės padalinių. Pačios savivaldybės neplanuoja įsigyti priemonių sanitarinio švarinimo atlikimui, rūpinasi organizacinėmis priemonėmis.</t>
  </si>
  <si>
    <t>Dauguma savivaldybių tik rengiasi šį klausimą spręsti atnaujinus ESVP. Klausimą sprendžia Varėnos r. sav. (100 kompl.), Kalvarijos sav. (15 kompl.) ir Visagino sav. (10 kompl.)</t>
  </si>
  <si>
    <t>Jodo profilaktika</t>
  </si>
  <si>
    <t>Gyventojų perspėjimas ir informavimas</t>
  </si>
  <si>
    <t>LABAI DIDELĖ</t>
  </si>
  <si>
    <t>DIDELĖ</t>
  </si>
  <si>
    <t>VIDUTINĖ</t>
  </si>
  <si>
    <t>PRIIMTINA</t>
  </si>
  <si>
    <t>KAS užtikrinimas</t>
  </si>
  <si>
    <t>Materialiniai ištekliai</t>
  </si>
  <si>
    <t>Gyventojų evakavimas</t>
  </si>
  <si>
    <t>Strateginis planavimas</t>
  </si>
  <si>
    <t>ESVP atnaujinimas</t>
  </si>
  <si>
    <t>Pratybos</t>
  </si>
  <si>
    <t xml:space="preserve">105 109 </t>
  </si>
  <si>
    <t>Dalis savivaldybių turi sudariusias sutartis su ūkio subjektais ir kitomis įstaigomis nenumatant konkrečiai branduolinei avarijai.</t>
  </si>
  <si>
    <t>Nė viena savivaldybė ESVP nenumačiusi įrangos, radiacinių matavimo prietaisų ir kitų priemonių poreikio numatytoms užduotims vykdyti. Kai kurios savivaldybės 2020 m. teiks savivaldybės tarybai klausimą dėl radiacinių matavimo prietaisų ir įrangos įsigijimo.</t>
  </si>
  <si>
    <t>Materialinių išteklių pasitelkimas numatytas ekstremaliųjų situacijų atvejais iš savivaldybės pavaldume esančių subjektų, t. y. transporto priemonės, palapinės, suolai, stalai, lovos, lauko tualetai ir t.t. Materialiniai ištekliai orientuoti į kolektyvinės apsaugos statinių sutalpinamą gyventojų skaičių, tačiau tikslaus skaičiaus nėra.</t>
  </si>
  <si>
    <t>Dauguma savivaldybių neplanuoja pasirengimo strateginiuose planavimo dokumentuose, civilinė sauga yra valstybės deleguota funkcija ir turi būti finansuojama iš valstybės biudžeto, trūkumai nebuvo nustatyti ankstesnio vertinimo metu, įtaką daro vykstančios ES.</t>
  </si>
  <si>
    <t>Dauguma savivaldybių prevencijos planuose numato priemones branduolinės ar radiologinės avarijos padariniams šalinti, o jeigu nėra numačiusios, pildo planus, peržiūri riziką.</t>
  </si>
  <si>
    <t>Dauguma savivaldybių nusimato radiologinių avarijų padarinių šalinimo priemones, tačiau dažnai trūksta kompleksiško ir nuoseklaus planavimo, būtina planuoti visas reikalingas priemones, kai dažnai apsiribojama keliomis</t>
  </si>
  <si>
    <t>Visos savivaldybės numato gyventojų perspėjimą (sirenomis, pranešimais judriojo ryšio pagalba, per vietinžiniasklaidą, savivaldybių internetinius puslapius, facebooku, seniūnų paskirtų pasiuntinių pagalba)</t>
  </si>
  <si>
    <t>Klausimas</t>
  </si>
  <si>
    <t>Vilniaus r.s. Švenčionių r.s ir Anykščių r.s yra nustačiusios stabilaus jodo preparatų išdavimo tvarką</t>
  </si>
  <si>
    <t>Stabiliojo jodo preparatai  98 proc išdalinti Vilniaus r.s. 10 proc gyventojų išdalinti Švenčionių r.s. Kitos planuoja juos pradėti dalinti parengus stabilaus jodo  preparatų išdavimo tvarkai</t>
  </si>
  <si>
    <t>Poreikiai paskaičiuoti ir stabilaus jodo preparatai gauti, atsižvelgiant į poreikį</t>
  </si>
  <si>
    <t>Beveik visos savivaldybės yra numačiusios bent po vieną pagrindinį gyventojų evakavimo maršrutą, kai kurios numačiusios atsarginius maršrutus - išskyrus Molėtus, kurie nenumatė jokio maršruto</t>
  </si>
  <si>
    <t>Visos savivaldybės numačiusios gyyventojų surinkimo, tarpinių gyventojų evakavimo ir gyventojų priėmimo punktų vietas</t>
  </si>
  <si>
    <t>3 savivaldybės vertina, kad 80 proc. gyventojų evakuotųsi nuosavu transportu, tai daro įtaką savivaldybių resursų planavimui, Švenčionių sav. toks vertinimas neatitinka Plano nuostatų; 2 savivaldybės vertina, kad gyventojams evakuotis branduolinės avarijos atveju nereikės evakuotis, ši prielaida nėra pagrįsta</t>
  </si>
  <si>
    <t>Savivaldybės dažniausiai rengia stalo pratybas, kuriose nėra tikrinami materialinių išteklių pasitelkimo klausimai, taip pat nėra išbandoma civilinės saugos sistemos pajėgų taktiniai pajėgumai</t>
  </si>
  <si>
    <t>Savivaldybėse nėra bendro supratimo dėl rizikos vertinimo, vertinama nuo labai didelės iki priimtinos. Tik 5 savivaldybės pasirėmė esama nacionaline rizikos analize, kuri nustato vidutinę riziką ir valstybiniu planu, kuriame numatomos atitinkamos priemonės.</t>
  </si>
  <si>
    <t>Vidutiniškai vienai savivaldybei tenka 11 veikiančių sirenų, jomis perspėjama apie 48 proc. gyventojų, todėl likusi gyventojų dalis bus perspėjama GPIS perspėjimo žinutėmis ir pasiuntiniais. Pasiuntinių funkcijos daugiausia numatytos seniūnams ir seniūnaičiams, kai kurios savivaldybės sudariusios sutartis su radijo stotimis dėl gyventojų informavimo.</t>
  </si>
  <si>
    <t>Parengusios ir patvirtinusios 4 savivaldybės, 2 savivaldybės parengusios dokumentus, tačiau galutinai nepatvirtinusios, 11 savivaldybių perdavusios tai KAS vadovų atsakomybei arba numačiusios parengti pagal atnaujinamus ESVP.</t>
  </si>
  <si>
    <t>Gyventojų kolektyvinės apsaugos organizavimo grupę patvirtinusi tik Visagino savivaldybė. Jonavos ir Ignalinos sav. numatė šias funkcijas deleguoti savivaldybės darbuotojams, tačiau dar nebaigė įforminti. Likusios savivaldybės netvirtina, nes reikalavimas rekomendacinio pobūdžio todėl neįgyvendintas, arba planuoja tai padaryti atnaujindamos ESVP.</t>
  </si>
  <si>
    <t>Visos savivaldybės turi sudariusias su gretimomis savivaldybėmis tarpusavio pagalbos sutartis nenumatant konkrečiai branduolinei avarijai.</t>
  </si>
  <si>
    <t>Visos savivaldybės, kurioms privalu tai daryti yra numačiusios saugojimo vietas. 3 savivaldybėse saugojimo klausimai iki galo neišspręsti.</t>
  </si>
  <si>
    <t>TAIP+IŠ DALIES</t>
  </si>
  <si>
    <t>6(1) (PSS, proc)</t>
  </si>
  <si>
    <t>6(2) (GPIS, proc.)</t>
  </si>
  <si>
    <t>6(3) (Pasiunt., proc)</t>
  </si>
  <si>
    <t>14(1) (GYV. SK)</t>
  </si>
  <si>
    <t>14(2) (Ev. proc.)</t>
  </si>
  <si>
    <t>15(1) (Pagr. mršrt.)</t>
  </si>
  <si>
    <t>15(2) (Atsr. mršrt.)</t>
  </si>
  <si>
    <t>16(1) (Sur. punkt.)</t>
  </si>
  <si>
    <t>16(2) (Tarp. punkt.)</t>
  </si>
  <si>
    <t>16(3) (Priėm. punkt.)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</si>
</sst>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1"/>
      <color theme="1"/>
      <name val="Calibri"/>
      <family val="2"/>
      <charset val="186"/>
      <scheme val="minor"/>
    </font>
    <font>
      <b/>
      <sz val="11"/>
      <color theme="1"/>
      <name val="Calibri"/>
      <family val="2"/>
      <charset val="186"/>
      <scheme val="minor"/>
    </font>
    <font>
      <sz val="10"/>
      <name val="Arial"/>
      <family val="2"/>
    </font>
    <font>
      <sz val="10"/>
      <name val="Arial"/>
      <family val="2"/>
    </font>
    <font>
      <b/>
      <sz val="42"/>
      <color theme="7"/>
      <name val="Calibri Light"/>
      <family val="2"/>
      <scheme val="major"/>
    </font>
    <font>
      <sz val="11"/>
      <color theme="1" tint="0.24994659260841701"/>
      <name val="Calibri Light"/>
      <family val="2"/>
      <scheme val="major"/>
    </font>
    <font>
      <i/>
      <sz val="11"/>
      <color theme="7"/>
      <name val="Calibri"/>
      <family val="2"/>
      <scheme val="minor"/>
    </font>
    <font>
      <b/>
      <sz val="11"/>
      <color theme="1" tint="0.24994659260841701"/>
      <name val="Calibri"/>
      <family val="2"/>
      <scheme val="minor"/>
    </font>
    <font>
      <sz val="12"/>
      <color theme="1" tint="0.24994659260841701"/>
      <name val="Calibri Light"/>
      <family val="2"/>
      <scheme val="major"/>
    </font>
    <font>
      <sz val="14"/>
      <color theme="1" tint="0.24994659260841701"/>
      <name val="Calibri"/>
      <family val="2"/>
      <scheme val="minor"/>
    </font>
    <font>
      <b/>
      <sz val="11"/>
      <color theme="1" tint="0.34998626667073579"/>
      <name val="Calibri"/>
      <family val="2"/>
      <scheme val="minor"/>
    </font>
    <font>
      <b/>
      <sz val="13"/>
      <color theme="1" tint="0.24994659260841701"/>
      <name val="Calibri Light"/>
      <family val="2"/>
      <scheme val="major"/>
    </font>
    <font>
      <b/>
      <sz val="13"/>
      <color theme="7"/>
      <name val="Calibri Light"/>
      <family val="2"/>
      <scheme val="major"/>
    </font>
    <font>
      <b/>
      <sz val="11"/>
      <name val="Calibri"/>
      <family val="2"/>
      <charset val="186"/>
      <scheme val="minor"/>
    </font>
    <font>
      <sz val="11"/>
      <color theme="1"/>
      <name val="Calibri"/>
      <family val="2"/>
      <charset val="186"/>
      <scheme val="minor"/>
    </font>
    <font>
      <sz val="11"/>
      <color theme="1"/>
      <name val="Calibri"/>
      <family val="2"/>
      <scheme val="minor"/>
    </font>
    <font>
      <sz val="8"/>
      <name val="Calibri"/>
      <family val="2"/>
      <charset val="186"/>
      <scheme val="minor"/>
    </font>
    <font>
      <sz val="11"/>
      <color rgb="FFFF0000"/>
      <name val="Calibri"/>
      <family val="2"/>
      <charset val="186"/>
      <scheme val="minor"/>
    </font>
    <font>
      <b/>
      <sz val="12"/>
      <color theme="1"/>
      <name val="Times New Roman"/>
      <family val="1"/>
    </font>
    <font>
      <sz val="12"/>
      <name val="Times New Roman"/>
      <family val="1"/>
    </font>
    <font>
      <sz val="12"/>
      <color theme="1"/>
      <name val="Times New Roman"/>
      <family val="1"/>
    </font>
    <font>
      <sz val="14"/>
      <name val="Calibri"/>
      <family val="2"/>
      <scheme val="minor"/>
    </font>
    <font>
      <sz val="14"/>
      <color theme="1"/>
      <name val="Calibri"/>
      <family val="2"/>
      <scheme val="minor"/>
    </font>
    <font>
      <sz val="12"/>
      <color theme="1"/>
      <name val="Calibri"/>
      <family val="2"/>
      <scheme val="minor"/>
    </font>
    <font>
      <sz val="11"/>
      <color rgb="FF000000"/>
      <name val="Calibri"/>
      <family val="2"/>
    </font>
    <font>
      <sz val="10"/>
      <name val="MS Sans Serif"/>
      <charset val="186"/>
    </font>
    <font>
      <sz val="11"/>
      <color theme="1"/>
      <name val="Calibri"/>
      <family val="2"/>
      <scheme val="minor"/>
    </font>
    <font>
      <b/>
      <sz val="11"/>
      <color rgb="FF00B0F0"/>
      <name val="Calibri"/>
      <family val="2"/>
      <scheme val="minor"/>
    </font>
    <font>
      <b/>
      <sz val="11"/>
      <color rgb="FFFF0000"/>
      <name val="Calibri"/>
      <family val="2"/>
      <scheme val="minor"/>
    </font>
    <font>
      <b/>
      <sz val="11"/>
      <color rgb="FF00B050"/>
      <name val="Calibri"/>
      <family val="2"/>
      <scheme val="minor"/>
    </font>
    <font>
      <b/>
      <sz val="11"/>
      <color rgb="FFFF0000"/>
      <name val="Calibri"/>
      <family val="2"/>
      <charset val="186"/>
      <scheme val="minor"/>
    </font>
    <font>
      <sz val="12"/>
      <name val="Times New Roman"/>
      <family val="1"/>
    </font>
    <font>
      <sz val="12"/>
      <color rgb="FF000000"/>
      <name val="Times New Roman"/>
      <family val="1"/>
    </font>
  </fonts>
  <fills count="15">
    <fill>
      <patternFill patternType="none"/>
    </fill>
    <fill>
      <patternFill patternType="gray125"/>
    </fill>
    <fill>
      <patternFill patternType="solid">
        <fgColor theme="9" tint="0.59996337778862885"/>
        <bgColor indexed="64"/>
      </patternFill>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bgColor indexed="64"/>
      </patternFill>
    </fill>
    <fill>
      <patternFill patternType="solid">
        <fgColor rgb="FFFF0000"/>
        <bgColor rgb="FF000000"/>
      </patternFill>
    </fill>
    <fill>
      <patternFill patternType="solid">
        <fgColor rgb="FFFFFF00"/>
        <bgColor rgb="FF000000"/>
      </patternFill>
    </fill>
    <fill>
      <patternFill patternType="solid">
        <fgColor rgb="FF00B050"/>
        <bgColor rgb="FF000000"/>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8">
    <border>
      <left/>
      <right/>
      <top/>
      <bottom/>
      <diagonal/>
    </border>
    <border>
      <left/>
      <right/>
      <top style="thin">
        <color theme="9" tint="-0.24994659260841701"/>
      </top>
      <bottom style="thin">
        <color theme="9" tint="-0.24994659260841701"/>
      </bottom>
      <diagonal/>
    </border>
    <border>
      <left style="thick">
        <color theme="0"/>
      </left>
      <right style="thick">
        <color theme="0"/>
      </right>
      <top style="thin">
        <color theme="0"/>
      </top>
      <bottom style="thick">
        <color theme="0"/>
      </bottom>
      <diagonal/>
    </border>
    <border>
      <left style="thick">
        <color theme="0"/>
      </left>
      <right style="thick">
        <color theme="0"/>
      </right>
      <top style="thick">
        <color theme="0"/>
      </top>
      <bottom style="thick">
        <color theme="0"/>
      </bottom>
      <diagonal/>
    </border>
    <border>
      <left/>
      <right/>
      <top/>
      <bottom style="thin">
        <color theme="7"/>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8">
    <xf numFmtId="0" fontId="0" fillId="0" borderId="0"/>
    <xf numFmtId="0" fontId="2" fillId="0" borderId="0"/>
    <xf numFmtId="9" fontId="3" fillId="0" borderId="0" applyFont="0" applyFill="0" applyBorder="0" applyAlignment="0" applyProtection="0"/>
    <xf numFmtId="0" fontId="4" fillId="0" borderId="0" applyNumberFormat="0" applyFill="0" applyBorder="0" applyProtection="0">
      <alignment vertical="center"/>
    </xf>
    <xf numFmtId="0" fontId="4" fillId="0" borderId="0" applyNumberFormat="0" applyFill="0" applyBorder="0" applyAlignment="0" applyProtection="0"/>
    <xf numFmtId="0" fontId="5" fillId="0" borderId="0" applyNumberFormat="0" applyFill="0" applyBorder="0" applyProtection="0">
      <alignment horizontal="center" vertical="center"/>
    </xf>
    <xf numFmtId="0" fontId="6" fillId="0" borderId="0" applyNumberFormat="0" applyFill="0" applyBorder="0" applyProtection="0">
      <alignment vertical="center"/>
    </xf>
    <xf numFmtId="0" fontId="7" fillId="2" borderId="1" applyNumberFormat="0" applyProtection="0">
      <alignment horizontal="left" vertical="center"/>
    </xf>
    <xf numFmtId="1" fontId="8" fillId="2" borderId="1">
      <alignment horizontal="center" vertical="center"/>
    </xf>
    <xf numFmtId="0" fontId="5" fillId="3" borderId="2" applyNumberFormat="0" applyFont="0" applyAlignment="0">
      <alignment horizontal="center"/>
    </xf>
    <xf numFmtId="0" fontId="9" fillId="0" borderId="0" applyNumberFormat="0" applyFill="0" applyBorder="0" applyProtection="0">
      <alignment horizontal="left" vertical="center"/>
    </xf>
    <xf numFmtId="0" fontId="5" fillId="4" borderId="3" applyNumberFormat="0" applyFont="0" applyAlignment="0">
      <alignment horizontal="center"/>
    </xf>
    <xf numFmtId="0" fontId="5" fillId="5" borderId="3" applyNumberFormat="0" applyFont="0" applyAlignment="0">
      <alignment horizontal="center"/>
    </xf>
    <xf numFmtId="0" fontId="5" fillId="6" borderId="3" applyNumberFormat="0" applyFont="0" applyAlignment="0">
      <alignment horizontal="center"/>
    </xf>
    <xf numFmtId="0" fontId="5" fillId="7" borderId="3" applyNumberFormat="0" applyFont="0" applyAlignment="0">
      <alignment horizontal="center"/>
    </xf>
    <xf numFmtId="0" fontId="10" fillId="0" borderId="0" applyFill="0" applyProtection="0">
      <alignment vertical="center"/>
    </xf>
    <xf numFmtId="0" fontId="10" fillId="0" borderId="0" applyFill="0" applyProtection="0">
      <alignment horizontal="center" vertical="center" wrapText="1"/>
    </xf>
    <xf numFmtId="0" fontId="10" fillId="0" borderId="0" applyFill="0" applyProtection="0">
      <alignment horizontal="left"/>
    </xf>
    <xf numFmtId="0" fontId="10" fillId="0" borderId="0" applyFill="0" applyBorder="0" applyProtection="0">
      <alignment horizontal="center" wrapText="1"/>
    </xf>
    <xf numFmtId="3" fontId="10" fillId="0" borderId="4" applyFill="0" applyProtection="0">
      <alignment horizontal="center"/>
    </xf>
    <xf numFmtId="0" fontId="11" fillId="0" borderId="0" applyFill="0" applyBorder="0" applyProtection="0">
      <alignment horizontal="left" wrapText="1"/>
    </xf>
    <xf numFmtId="9" fontId="12" fillId="0" borderId="0" applyFill="0" applyBorder="0" applyProtection="0">
      <alignment horizontal="center" vertical="center"/>
    </xf>
    <xf numFmtId="0" fontId="15" fillId="0" borderId="0"/>
    <xf numFmtId="0" fontId="14" fillId="0" borderId="0"/>
    <xf numFmtId="0" fontId="24" fillId="0" borderId="0" applyBorder="0"/>
    <xf numFmtId="0" fontId="25" fillId="0" borderId="0"/>
    <xf numFmtId="0" fontId="26" fillId="0" borderId="0"/>
    <xf numFmtId="0" fontId="15" fillId="0" borderId="0"/>
  </cellStyleXfs>
  <cellXfs count="43">
    <xf numFmtId="0" fontId="0" fillId="0" borderId="0" xfId="0"/>
    <xf numFmtId="0" fontId="0" fillId="0" borderId="0" xfId="0" applyAlignment="1">
      <alignment horizontal="center" vertical="center"/>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0" xfId="0" applyFont="1"/>
    <xf numFmtId="0" fontId="19" fillId="0" borderId="5" xfId="0" applyFont="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vertical="center"/>
    </xf>
    <xf numFmtId="0" fontId="18" fillId="0" borderId="0" xfId="0" applyFont="1" applyAlignment="1">
      <alignment horizontal="center" vertical="center"/>
    </xf>
    <xf numFmtId="0" fontId="18" fillId="0" borderId="0" xfId="22" applyFont="1" applyAlignment="1">
      <alignment horizontal="center" vertical="center"/>
    </xf>
    <xf numFmtId="0" fontId="27" fillId="0" borderId="0" xfId="22" applyFont="1"/>
    <xf numFmtId="0" fontId="28" fillId="0" borderId="0" xfId="27" applyFont="1" applyAlignment="1">
      <alignment horizontal="left" vertical="center"/>
    </xf>
    <xf numFmtId="0" fontId="29" fillId="0" borderId="0" xfId="22" applyFont="1"/>
    <xf numFmtId="0" fontId="20" fillId="0" borderId="0" xfId="0" applyFont="1" applyAlignment="1">
      <alignment horizontal="center" vertical="center"/>
    </xf>
    <xf numFmtId="0" fontId="19" fillId="0" borderId="5" xfId="0" applyFont="1" applyFill="1" applyBorder="1" applyAlignment="1">
      <alignment horizontal="center" vertical="center" wrapText="1"/>
    </xf>
    <xf numFmtId="0" fontId="13" fillId="0" borderId="0" xfId="0" applyFont="1" applyAlignment="1">
      <alignment horizontal="left" vertical="top" wrapText="1"/>
    </xf>
    <xf numFmtId="0" fontId="17" fillId="0" borderId="0" xfId="0" applyFont="1" applyAlignment="1">
      <alignment horizontal="left" vertical="top" wrapText="1"/>
    </xf>
    <xf numFmtId="0" fontId="13" fillId="0" borderId="0" xfId="0" applyFont="1" applyFill="1" applyAlignment="1">
      <alignment horizontal="left" vertical="top" wrapText="1"/>
    </xf>
    <xf numFmtId="0" fontId="19" fillId="0" borderId="0" xfId="0" applyFont="1" applyBorder="1" applyAlignment="1">
      <alignment horizontal="left" vertical="top" wrapText="1"/>
    </xf>
    <xf numFmtId="0" fontId="1" fillId="0" borderId="0" xfId="0" applyFont="1"/>
    <xf numFmtId="0" fontId="30" fillId="0" borderId="0" xfId="0" applyFont="1" applyAlignment="1">
      <alignment horizontal="left" vertical="top" wrapText="1"/>
    </xf>
    <xf numFmtId="0" fontId="18" fillId="11" borderId="6" xfId="0" applyFont="1" applyFill="1" applyBorder="1" applyAlignment="1">
      <alignment horizontal="center" vertical="center" wrapText="1"/>
    </xf>
    <xf numFmtId="0" fontId="18" fillId="12" borderId="6" xfId="0" applyFont="1" applyFill="1" applyBorder="1" applyAlignment="1">
      <alignment horizontal="center" vertical="center" wrapText="1"/>
    </xf>
    <xf numFmtId="0" fontId="18" fillId="13" borderId="6" xfId="0" applyFont="1" applyFill="1" applyBorder="1" applyAlignment="1">
      <alignment horizontal="center" vertical="center" wrapText="1"/>
    </xf>
    <xf numFmtId="1" fontId="18" fillId="0" borderId="0" xfId="22" applyNumberFormat="1" applyFont="1" applyAlignment="1">
      <alignment horizontal="center" vertical="center"/>
    </xf>
    <xf numFmtId="0" fontId="19" fillId="0" borderId="5" xfId="0" applyFont="1" applyFill="1" applyBorder="1" applyAlignment="1">
      <alignment horizontal="left" vertical="top" wrapText="1"/>
    </xf>
    <xf numFmtId="0" fontId="31" fillId="0" borderId="5" xfId="0" applyFont="1" applyFill="1" applyBorder="1" applyAlignment="1">
      <alignment horizontal="center" vertical="center" wrapText="1"/>
    </xf>
    <xf numFmtId="0" fontId="19" fillId="0" borderId="7" xfId="0" applyFont="1" applyFill="1" applyBorder="1" applyAlignment="1">
      <alignment horizontal="left" vertical="top" wrapText="1"/>
    </xf>
    <xf numFmtId="0" fontId="19" fillId="0" borderId="5" xfId="26" applyFont="1" applyBorder="1" applyAlignment="1">
      <alignment horizontal="center" vertical="center" wrapText="1"/>
    </xf>
    <xf numFmtId="22" fontId="19" fillId="0" borderId="5" xfId="26" applyNumberFormat="1" applyFont="1" applyBorder="1" applyAlignment="1">
      <alignment horizontal="center" vertical="center" wrapText="1"/>
    </xf>
    <xf numFmtId="1" fontId="19" fillId="0" borderId="5" xfId="26" applyNumberFormat="1" applyFont="1" applyBorder="1" applyAlignment="1">
      <alignment horizontal="center" vertical="center" wrapText="1"/>
    </xf>
    <xf numFmtId="0" fontId="20" fillId="0" borderId="0" xfId="0" applyFont="1"/>
    <xf numFmtId="0" fontId="32" fillId="8" borderId="0" xfId="22" applyFont="1" applyFill="1"/>
    <xf numFmtId="0" fontId="32" fillId="9" borderId="0" xfId="22" applyFont="1" applyFill="1"/>
    <xf numFmtId="0" fontId="32" fillId="10" borderId="0" xfId="22" applyFont="1" applyFill="1"/>
    <xf numFmtId="0" fontId="19" fillId="13" borderId="5" xfId="0" applyFont="1" applyFill="1" applyBorder="1" applyAlignment="1">
      <alignment horizontal="center" vertical="center" wrapText="1"/>
    </xf>
    <xf numFmtId="0" fontId="19" fillId="12" borderId="5" xfId="0" applyFont="1" applyFill="1" applyBorder="1" applyAlignment="1">
      <alignment horizontal="center" vertical="center" wrapText="1"/>
    </xf>
    <xf numFmtId="0" fontId="19" fillId="14" borderId="5" xfId="0" applyFont="1" applyFill="1" applyBorder="1" applyAlignment="1">
      <alignment horizontal="center" vertical="center" wrapText="1"/>
    </xf>
    <xf numFmtId="0" fontId="19" fillId="11" borderId="5" xfId="0" applyFont="1" applyFill="1" applyBorder="1" applyAlignment="1">
      <alignment horizontal="center" vertical="center" wrapText="1"/>
    </xf>
    <xf numFmtId="164" fontId="20" fillId="0" borderId="0" xfId="0" applyNumberFormat="1" applyFont="1" applyAlignment="1">
      <alignment horizontal="center" vertical="center"/>
    </xf>
    <xf numFmtId="1" fontId="20" fillId="0" borderId="0" xfId="0" applyNumberFormat="1" applyFont="1" applyAlignment="1">
      <alignment horizontal="center" vertical="center"/>
    </xf>
    <xf numFmtId="0" fontId="18" fillId="0" borderId="5" xfId="0" applyFont="1" applyBorder="1" applyAlignment="1">
      <alignment horizontal="center" vertical="center" wrapText="1"/>
    </xf>
  </cellXfs>
  <cellStyles count="28">
    <cellStyle name="% complete" xfId="12" xr:uid="{00000000-0005-0000-0000-000000000000}"/>
    <cellStyle name="% complete (beyond plan) legend" xfId="14" xr:uid="{00000000-0005-0000-0000-000001000000}"/>
    <cellStyle name="Activity" xfId="20" xr:uid="{00000000-0005-0000-0000-000002000000}"/>
    <cellStyle name="Actual (beyond plan) legend" xfId="13" xr:uid="{00000000-0005-0000-0000-000003000000}"/>
    <cellStyle name="Actual legend" xfId="11" xr:uid="{00000000-0005-0000-0000-000004000000}"/>
    <cellStyle name="Explanatory Text 2" xfId="6" xr:uid="{00000000-0005-0000-0000-000005000000}"/>
    <cellStyle name="Heading 1 2" xfId="4" xr:uid="{00000000-0005-0000-0000-000006000000}"/>
    <cellStyle name="Heading 2 2" xfId="15" xr:uid="{00000000-0005-0000-0000-000007000000}"/>
    <cellStyle name="Heading 3 2" xfId="16" xr:uid="{00000000-0005-0000-0000-000008000000}"/>
    <cellStyle name="Heading 4 2" xfId="17" xr:uid="{00000000-0005-0000-0000-000009000000}"/>
    <cellStyle name="Label" xfId="10" xr:uid="{00000000-0005-0000-0000-00000C000000}"/>
    <cellStyle name="Normal" xfId="0" builtinId="0"/>
    <cellStyle name="Normal 2" xfId="1" xr:uid="{00000000-0005-0000-0000-00000D000000}"/>
    <cellStyle name="Normal 2 2" xfId="22" xr:uid="{998025E2-FCB0-4954-81BF-1574F53B0274}"/>
    <cellStyle name="Normal 2 2 2" xfId="23" xr:uid="{FAE52C69-F314-40DD-8155-3A7D742E860E}"/>
    <cellStyle name="Normal 2 3" xfId="25" xr:uid="{5DED8947-6C7C-4B52-AE43-6C030A478829}"/>
    <cellStyle name="Normal 3" xfId="5" xr:uid="{00000000-0005-0000-0000-00000E000000}"/>
    <cellStyle name="Normal 4" xfId="24" xr:uid="{B9F3606D-EC41-4579-AE8D-4031D7768112}"/>
    <cellStyle name="Normal 5" xfId="26" xr:uid="{47F293DC-F638-4630-8EEC-1EABEB33EC54}"/>
    <cellStyle name="Normal 5 2" xfId="27" xr:uid="{1481CD96-3F3F-4668-89FD-791B34992561}"/>
    <cellStyle name="Percent 2" xfId="2" xr:uid="{00000000-0005-0000-0000-00000F000000}"/>
    <cellStyle name="Percent Complete" xfId="21" xr:uid="{00000000-0005-0000-0000-000010000000}"/>
    <cellStyle name="Period Headers" xfId="19" xr:uid="{00000000-0005-0000-0000-000011000000}"/>
    <cellStyle name="Period Highlight Control" xfId="7" xr:uid="{00000000-0005-0000-0000-000012000000}"/>
    <cellStyle name="Period Value" xfId="8" xr:uid="{00000000-0005-0000-0000-000013000000}"/>
    <cellStyle name="Plan legend" xfId="9" xr:uid="{00000000-0005-0000-0000-000014000000}"/>
    <cellStyle name="Project Headers" xfId="18" xr:uid="{00000000-0005-0000-0000-000015000000}"/>
    <cellStyle name="Title 2" xfId="3" xr:uid="{00000000-0005-0000-0000-000016000000}"/>
  </cellStyles>
  <dxfs count="58">
    <dxf>
      <font>
        <b val="0"/>
        <i val="0"/>
        <strike val="0"/>
        <condense val="0"/>
        <extend val="0"/>
        <outline val="0"/>
        <shadow val="0"/>
        <u val="none"/>
        <vertAlign val="baseline"/>
        <sz val="12"/>
        <color auto="1"/>
        <name val="Times New Roman"/>
        <family val="1"/>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fill>
        <patternFill patternType="solid">
          <fgColor indexed="64"/>
          <bgColor rgb="FF00B05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fill>
        <patternFill patternType="solid">
          <fgColor indexed="64"/>
          <bgColor rgb="FF00B05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fill>
        <patternFill patternType="solid">
          <fgColor indexed="64"/>
          <bgColor rgb="FF00B05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fill>
        <patternFill patternType="solid">
          <fgColor indexed="64"/>
          <bgColor rgb="FF00B05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fill>
        <patternFill patternType="solid">
          <fgColor indexed="64"/>
          <bgColor rgb="FF00B05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scheme val="none"/>
      </font>
      <numFmt numFmtId="27" formatCode="yyyy/mm/dd\ hh:mm"/>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2"/>
        <name val="Times New Roman"/>
        <scheme val="none"/>
      </font>
      <fill>
        <patternFill patternType="none">
          <fgColor rgb="FF000000"/>
          <bgColor auto="1"/>
        </patternFill>
      </fill>
      <alignment textRotation="0" wrapText="1" indent="0" justifyLastLine="0" shrinkToFit="0" readingOrder="0"/>
    </dxf>
    <dxf>
      <font>
        <b/>
        <i val="0"/>
        <strike val="0"/>
        <condense val="0"/>
        <extend val="0"/>
        <outline val="0"/>
        <shadow val="0"/>
        <u val="none"/>
        <vertAlign val="baseline"/>
        <sz val="12"/>
        <color theme="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2"/>
        <name val="Times New Roman"/>
        <scheme val="none"/>
      </font>
      <fill>
        <patternFill patternType="none">
          <fgColor rgb="FF000000"/>
          <bgColor auto="1"/>
        </patternFill>
      </fill>
      <alignment textRotation="0" wrapText="1" indent="0" justifyLastLine="0" shrinkToFit="0" readingOrder="0"/>
    </dxf>
    <dxf>
      <font>
        <b/>
        <i val="0"/>
        <strike val="0"/>
        <condense val="0"/>
        <extend val="0"/>
        <outline val="0"/>
        <shadow val="0"/>
        <u val="none"/>
        <vertAlign val="baseline"/>
        <sz val="12"/>
        <color theme="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3CC33"/>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10" Type="http://schemas.openxmlformats.org/officeDocument/2006/relationships/customXml" Target="../customXml/item1.xml"/><Relationship Id="rId4" Type="http://schemas.openxmlformats.org/officeDocument/2006/relationships/theme" Target="theme/theme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734027714461159E-2"/>
          <c:y val="4.2996097580546455E-2"/>
          <c:w val="0.94919163216505564"/>
          <c:h val="0.65395688703043697"/>
        </c:manualLayout>
      </c:layout>
      <c:barChart>
        <c:barDir val="col"/>
        <c:grouping val="stacked"/>
        <c:varyColors val="0"/>
        <c:ser>
          <c:idx val="0"/>
          <c:order val="0"/>
          <c:tx>
            <c:strRef>
              <c:f>KLAUSIMAI!$F$4</c:f>
              <c:strCache>
                <c:ptCount val="1"/>
                <c:pt idx="0">
                  <c:v>Savivaldybės tinkamai išsprendusios klausimą</c:v>
                </c:pt>
              </c:strCache>
            </c:strRef>
          </c:tx>
          <c:spPr>
            <a:solidFill>
              <a:srgbClr val="00B050"/>
            </a:solidFill>
            <a:ln>
              <a:noFill/>
            </a:ln>
            <a:effectLst/>
          </c:spPr>
          <c:invertIfNegative val="0"/>
          <c:cat>
            <c:strRef>
              <c:extLst>
                <c:ext xmlns:c15="http://schemas.microsoft.com/office/drawing/2012/chart" uri="{02D57815-91ED-43cb-92C2-25804820EDAC}">
                  <c15:fullRef>
                    <c15:sqref>KLAUSIMAI!$B$5:$C$29</c15:sqref>
                  </c15:fullRef>
                  <c15:levelRef>
                    <c15:sqref>KLAUSIMAI!$B$5:$B$29</c15:sqref>
                  </c15:levelRef>
                </c:ext>
              </c:extLst>
              <c:f>KLAUSIMAI!$B$5:$B$29</c:f>
              <c:strCach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strCache>
            </c:strRef>
          </c:cat>
          <c:val>
            <c:numRef>
              <c:f>KLAUSIMAI!$F$5:$F$29</c:f>
              <c:numCache>
                <c:formatCode>General</c:formatCode>
                <c:ptCount val="25"/>
                <c:pt idx="0">
                  <c:v>2</c:v>
                </c:pt>
                <c:pt idx="1">
                  <c:v>8</c:v>
                </c:pt>
                <c:pt idx="2">
                  <c:v>5</c:v>
                </c:pt>
                <c:pt idx="3">
                  <c:v>14</c:v>
                </c:pt>
                <c:pt idx="4">
                  <c:v>17</c:v>
                </c:pt>
                <c:pt idx="5">
                  <c:v>1</c:v>
                </c:pt>
                <c:pt idx="6">
                  <c:v>0</c:v>
                </c:pt>
                <c:pt idx="7">
                  <c:v>4</c:v>
                </c:pt>
                <c:pt idx="8">
                  <c:v>1</c:v>
                </c:pt>
                <c:pt idx="9">
                  <c:v>7</c:v>
                </c:pt>
                <c:pt idx="10">
                  <c:v>17</c:v>
                </c:pt>
                <c:pt idx="11">
                  <c:v>11</c:v>
                </c:pt>
                <c:pt idx="12">
                  <c:v>9</c:v>
                </c:pt>
                <c:pt idx="13">
                  <c:v>11</c:v>
                </c:pt>
                <c:pt idx="14">
                  <c:v>9</c:v>
                </c:pt>
                <c:pt idx="15">
                  <c:v>17</c:v>
                </c:pt>
                <c:pt idx="16">
                  <c:v>3</c:v>
                </c:pt>
                <c:pt idx="17">
                  <c:v>2</c:v>
                </c:pt>
                <c:pt idx="18">
                  <c:v>14</c:v>
                </c:pt>
                <c:pt idx="19">
                  <c:v>17</c:v>
                </c:pt>
                <c:pt idx="20">
                  <c:v>3</c:v>
                </c:pt>
                <c:pt idx="21">
                  <c:v>0</c:v>
                </c:pt>
                <c:pt idx="22">
                  <c:v>3</c:v>
                </c:pt>
                <c:pt idx="23">
                  <c:v>2</c:v>
                </c:pt>
                <c:pt idx="24">
                  <c:v>17</c:v>
                </c:pt>
              </c:numCache>
            </c:numRef>
          </c:val>
          <c:extLst>
            <c:ext xmlns:c16="http://schemas.microsoft.com/office/drawing/2014/chart" uri="{C3380CC4-5D6E-409C-BE32-E72D297353CC}">
              <c16:uniqueId val="{00000000-AF30-4264-83E2-DE7FB1FA38C0}"/>
            </c:ext>
          </c:extLst>
        </c:ser>
        <c:ser>
          <c:idx val="1"/>
          <c:order val="1"/>
          <c:tx>
            <c:strRef>
              <c:f>KLAUSIMAI!$G$4</c:f>
              <c:strCache>
                <c:ptCount val="1"/>
                <c:pt idx="0">
                  <c:v>Savivaldybės iš dalies išsprendusios klausimą</c:v>
                </c:pt>
              </c:strCache>
            </c:strRef>
          </c:tx>
          <c:spPr>
            <a:solidFill>
              <a:srgbClr val="FFFF00"/>
            </a:solidFill>
            <a:ln>
              <a:noFill/>
            </a:ln>
            <a:effectLst/>
          </c:spPr>
          <c:invertIfNegative val="0"/>
          <c:cat>
            <c:strRef>
              <c:extLst>
                <c:ext xmlns:c15="http://schemas.microsoft.com/office/drawing/2012/chart" uri="{02D57815-91ED-43cb-92C2-25804820EDAC}">
                  <c15:fullRef>
                    <c15:sqref>KLAUSIMAI!$B$5:$C$29</c15:sqref>
                  </c15:fullRef>
                  <c15:levelRef>
                    <c15:sqref>KLAUSIMAI!$B$5:$B$29</c15:sqref>
                  </c15:levelRef>
                </c:ext>
              </c:extLst>
              <c:f>KLAUSIMAI!$B$5:$B$29</c:f>
              <c:strCach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strCache>
            </c:strRef>
          </c:cat>
          <c:val>
            <c:numRef>
              <c:f>KLAUSIMAI!$G$5:$G$29</c:f>
              <c:numCache>
                <c:formatCode>General</c:formatCode>
                <c:ptCount val="25"/>
                <c:pt idx="0">
                  <c:v>0</c:v>
                </c:pt>
                <c:pt idx="1">
                  <c:v>0</c:v>
                </c:pt>
                <c:pt idx="2">
                  <c:v>6</c:v>
                </c:pt>
                <c:pt idx="3">
                  <c:v>0</c:v>
                </c:pt>
                <c:pt idx="4">
                  <c:v>0</c:v>
                </c:pt>
                <c:pt idx="5">
                  <c:v>16</c:v>
                </c:pt>
                <c:pt idx="6">
                  <c:v>0</c:v>
                </c:pt>
                <c:pt idx="7">
                  <c:v>2</c:v>
                </c:pt>
                <c:pt idx="8">
                  <c:v>2</c:v>
                </c:pt>
                <c:pt idx="9">
                  <c:v>6</c:v>
                </c:pt>
                <c:pt idx="10">
                  <c:v>0</c:v>
                </c:pt>
                <c:pt idx="11">
                  <c:v>0</c:v>
                </c:pt>
                <c:pt idx="12">
                  <c:v>0</c:v>
                </c:pt>
                <c:pt idx="13">
                  <c:v>5</c:v>
                </c:pt>
                <c:pt idx="14">
                  <c:v>7</c:v>
                </c:pt>
                <c:pt idx="15">
                  <c:v>0</c:v>
                </c:pt>
                <c:pt idx="16">
                  <c:v>14</c:v>
                </c:pt>
                <c:pt idx="17">
                  <c:v>15</c:v>
                </c:pt>
                <c:pt idx="18">
                  <c:v>3</c:v>
                </c:pt>
                <c:pt idx="19">
                  <c:v>0</c:v>
                </c:pt>
                <c:pt idx="20">
                  <c:v>0</c:v>
                </c:pt>
                <c:pt idx="21">
                  <c:v>7</c:v>
                </c:pt>
                <c:pt idx="22">
                  <c:v>0</c:v>
                </c:pt>
                <c:pt idx="23">
                  <c:v>0</c:v>
                </c:pt>
                <c:pt idx="24">
                  <c:v>0</c:v>
                </c:pt>
              </c:numCache>
            </c:numRef>
          </c:val>
          <c:extLst>
            <c:ext xmlns:c16="http://schemas.microsoft.com/office/drawing/2014/chart" uri="{C3380CC4-5D6E-409C-BE32-E72D297353CC}">
              <c16:uniqueId val="{00000001-AF30-4264-83E2-DE7FB1FA38C0}"/>
            </c:ext>
          </c:extLst>
        </c:ser>
        <c:ser>
          <c:idx val="2"/>
          <c:order val="2"/>
          <c:tx>
            <c:strRef>
              <c:f>KLAUSIMAI!$H$4</c:f>
              <c:strCache>
                <c:ptCount val="1"/>
                <c:pt idx="0">
                  <c:v>Savivaldybės neišsprendusios klausimo</c:v>
                </c:pt>
              </c:strCache>
            </c:strRef>
          </c:tx>
          <c:spPr>
            <a:solidFill>
              <a:srgbClr val="FF0000"/>
            </a:solidFill>
            <a:ln>
              <a:noFill/>
            </a:ln>
            <a:effectLst/>
          </c:spPr>
          <c:invertIfNegative val="0"/>
          <c:cat>
            <c:strRef>
              <c:extLst>
                <c:ext xmlns:c15="http://schemas.microsoft.com/office/drawing/2012/chart" uri="{02D57815-91ED-43cb-92C2-25804820EDAC}">
                  <c15:fullRef>
                    <c15:sqref>KLAUSIMAI!$B$5:$C$29</c15:sqref>
                  </c15:fullRef>
                  <c15:levelRef>
                    <c15:sqref>KLAUSIMAI!$B$5:$B$29</c15:sqref>
                  </c15:levelRef>
                </c:ext>
              </c:extLst>
              <c:f>KLAUSIMAI!$B$5:$B$29</c:f>
              <c:strCach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strCache>
            </c:strRef>
          </c:cat>
          <c:val>
            <c:numRef>
              <c:f>KLAUSIMAI!$H$5:$H$29</c:f>
              <c:numCache>
                <c:formatCode>General</c:formatCode>
                <c:ptCount val="25"/>
                <c:pt idx="0">
                  <c:v>15</c:v>
                </c:pt>
                <c:pt idx="1">
                  <c:v>9</c:v>
                </c:pt>
                <c:pt idx="2">
                  <c:v>6</c:v>
                </c:pt>
                <c:pt idx="3">
                  <c:v>3</c:v>
                </c:pt>
                <c:pt idx="4">
                  <c:v>0</c:v>
                </c:pt>
                <c:pt idx="5">
                  <c:v>0</c:v>
                </c:pt>
                <c:pt idx="6">
                  <c:v>17</c:v>
                </c:pt>
                <c:pt idx="7">
                  <c:v>11</c:v>
                </c:pt>
                <c:pt idx="8">
                  <c:v>14</c:v>
                </c:pt>
                <c:pt idx="9">
                  <c:v>4</c:v>
                </c:pt>
                <c:pt idx="10">
                  <c:v>0</c:v>
                </c:pt>
                <c:pt idx="11">
                  <c:v>6</c:v>
                </c:pt>
                <c:pt idx="12">
                  <c:v>8</c:v>
                </c:pt>
                <c:pt idx="13">
                  <c:v>1</c:v>
                </c:pt>
                <c:pt idx="14">
                  <c:v>1</c:v>
                </c:pt>
                <c:pt idx="15">
                  <c:v>0</c:v>
                </c:pt>
                <c:pt idx="16">
                  <c:v>0</c:v>
                </c:pt>
                <c:pt idx="17">
                  <c:v>0</c:v>
                </c:pt>
                <c:pt idx="18">
                  <c:v>0</c:v>
                </c:pt>
                <c:pt idx="19">
                  <c:v>0</c:v>
                </c:pt>
                <c:pt idx="20">
                  <c:v>14</c:v>
                </c:pt>
                <c:pt idx="21">
                  <c:v>10</c:v>
                </c:pt>
                <c:pt idx="22">
                  <c:v>14</c:v>
                </c:pt>
                <c:pt idx="23">
                  <c:v>15</c:v>
                </c:pt>
                <c:pt idx="24">
                  <c:v>0</c:v>
                </c:pt>
              </c:numCache>
            </c:numRef>
          </c:val>
          <c:extLst>
            <c:ext xmlns:c16="http://schemas.microsoft.com/office/drawing/2014/chart" uri="{C3380CC4-5D6E-409C-BE32-E72D297353CC}">
              <c16:uniqueId val="{00000002-AF30-4264-83E2-DE7FB1FA38C0}"/>
            </c:ext>
          </c:extLst>
        </c:ser>
        <c:dLbls>
          <c:showLegendKey val="0"/>
          <c:showVal val="0"/>
          <c:showCatName val="0"/>
          <c:showSerName val="0"/>
          <c:showPercent val="0"/>
          <c:showBubbleSize val="0"/>
        </c:dLbls>
        <c:gapWidth val="150"/>
        <c:overlap val="100"/>
        <c:axId val="1079570479"/>
        <c:axId val="2039541903"/>
      </c:barChart>
      <c:catAx>
        <c:axId val="1079570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t-LT"/>
          </a:p>
        </c:txPr>
        <c:crossAx val="2039541903"/>
        <c:crossesAt val="0"/>
        <c:auto val="1"/>
        <c:lblAlgn val="ctr"/>
        <c:lblOffset val="100"/>
        <c:noMultiLvlLbl val="0"/>
      </c:catAx>
      <c:valAx>
        <c:axId val="2039541903"/>
        <c:scaling>
          <c:orientation val="minMax"/>
          <c:max val="17"/>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t-LT"/>
          </a:p>
        </c:txPr>
        <c:crossAx val="1079570479"/>
        <c:crosses val="autoZero"/>
        <c:crossBetween val="between"/>
        <c:majorUnit val="1"/>
      </c:valAx>
      <c:spPr>
        <a:noFill/>
        <a:ln>
          <a:noFill/>
        </a:ln>
        <a:effectLst/>
      </c:spPr>
    </c:plotArea>
    <c:legend>
      <c:legendPos val="b"/>
      <c:layout>
        <c:manualLayout>
          <c:xMode val="edge"/>
          <c:yMode val="edge"/>
          <c:x val="3.8978567610984033E-2"/>
          <c:y val="0.78158719711041291"/>
          <c:w val="0.93601121917334151"/>
          <c:h val="0.1735885507808959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t-L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603589</xdr:colOff>
      <xdr:row>39</xdr:row>
      <xdr:rowOff>110565</xdr:rowOff>
    </xdr:from>
    <xdr:to>
      <xdr:col>13</xdr:col>
      <xdr:colOff>51954</xdr:colOff>
      <xdr:row>53</xdr:row>
      <xdr:rowOff>155863</xdr:rowOff>
    </xdr:to>
    <xdr:graphicFrame macro="">
      <xdr:nvGraphicFramePr>
        <xdr:cNvPr id="3" name="Chart 2">
          <a:extLst>
            <a:ext uri="{FF2B5EF4-FFF2-40B4-BE49-F238E27FC236}">
              <a16:creationId xmlns:a16="http://schemas.microsoft.com/office/drawing/2014/main" id="{EF110572-AFDA-4452-82E1-8F89FDB7E2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588818</xdr:colOff>
      <xdr:row>55</xdr:row>
      <xdr:rowOff>138545</xdr:rowOff>
    </xdr:from>
    <xdr:to>
      <xdr:col>13</xdr:col>
      <xdr:colOff>54756</xdr:colOff>
      <xdr:row>69</xdr:row>
      <xdr:rowOff>194816</xdr:rowOff>
    </xdr:to>
    <xdr:pic>
      <xdr:nvPicPr>
        <xdr:cNvPr id="2" name="Picture 1">
          <a:extLst>
            <a:ext uri="{FF2B5EF4-FFF2-40B4-BE49-F238E27FC236}">
              <a16:creationId xmlns:a16="http://schemas.microsoft.com/office/drawing/2014/main" id="{1AB3F625-99CA-4960-8D4D-74292B6D9579}"/>
            </a:ext>
          </a:extLst>
        </xdr:cNvPr>
        <xdr:cNvPicPr>
          <a:picLocks noChangeAspect="1"/>
        </xdr:cNvPicPr>
      </xdr:nvPicPr>
      <xdr:blipFill>
        <a:blip xmlns:r="http://schemas.openxmlformats.org/officeDocument/2006/relationships" r:embed="rId2"/>
        <a:stretch>
          <a:fillRect/>
        </a:stretch>
      </xdr:blipFill>
      <xdr:spPr>
        <a:xfrm>
          <a:off x="9473045" y="18720954"/>
          <a:ext cx="9943438" cy="34506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424/Desktop/PSS/PSS%202020-0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S"/>
      <sheetName val="GV"/>
      <sheetName val="GV1"/>
      <sheetName val="GV2"/>
      <sheetName val="2011, 2019 ir 2020 palyginimas"/>
      <sheetName val="2020 SD v1"/>
      <sheetName val="2020 SD"/>
      <sheetName val="SD"/>
      <sheetName val="RC"/>
      <sheetName val="PSS 2020-03-13"/>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53B83F-8D18-43BE-9DB2-13EE6F48F7DA}" name="Table24105" displayName="Table24105" ref="B4:I29" totalsRowShown="0" headerRowDxfId="57" dataDxfId="56" tableBorderDxfId="55">
  <autoFilter ref="B4:I29" xr:uid="{00000000-0009-0000-0100-000009000000}"/>
  <tableColumns count="8">
    <tableColumn id="1" xr3:uid="{9FA1EB01-CAE4-4C4A-9C38-541056D74831}" name="Eil. Nr." dataDxfId="54">
      <calculatedColumnFormula>ROW(B1)</calculatedColumnFormula>
    </tableColumn>
    <tableColumn id="2" xr3:uid="{AD8305D5-1FA9-4C86-895F-9E0EFAABA1DC}" name="Klausimas" dataDxfId="53"/>
    <tableColumn id="11" xr3:uid="{4703DB67-5669-4202-85F1-C6BD2ACFD3FF}" name="Įgyvendinimo apžvalga" dataDxfId="52"/>
    <tableColumn id="13" xr3:uid="{19033588-F0B5-4552-8697-5B038F92A5FE}" name="Klausimo tema" dataDxfId="51"/>
    <tableColumn id="3" xr3:uid="{1EA4AE72-1D82-4537-B582-6BBE02F5A63E}" name="Savivaldybės tinkamai išsprendusios klausimą" dataDxfId="50"/>
    <tableColumn id="9" xr3:uid="{56A8E976-8956-4233-9C1E-EDD235DD7698}" name="Savivaldybės iš dalies išsprendusios klausimą" dataDxfId="49"/>
    <tableColumn id="7" xr3:uid="{21BFD8EE-0753-4D38-9966-1F8D7369D322}" name="Savivaldybės neišsprendusios klausimo" dataDxfId="48"/>
    <tableColumn id="16" xr3:uid="{34F34DF8-010C-466A-8C9F-B93713FB413E}" name="Pastabos" dataDxfId="4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19A7FA-0C3B-47EB-9284-8436B0826061}" name="Table24102" displayName="Table24102" ref="B6:AS23" totalsRowShown="0" headerRowDxfId="46" dataDxfId="45" tableBorderDxfId="44">
  <sortState xmlns:xlrd2="http://schemas.microsoft.com/office/spreadsheetml/2017/richdata2" ref="B7:AS23">
    <sortCondition descending="1" ref="AR6:AR23"/>
  </sortState>
  <tableColumns count="44">
    <tableColumn id="1" xr3:uid="{C95967D7-89FB-44AA-8049-F67C3D82F4F6}" name="Eil. Nr." dataDxfId="43">
      <calculatedColumnFormula>ROW(B1)</calculatedColumnFormula>
    </tableColumn>
    <tableColumn id="2" xr3:uid="{75AAA52F-940E-4356-A80B-396613D7D6AA}" name="Savivaldybė" dataDxfId="42"/>
    <tableColumn id="8" xr3:uid="{EAC088C5-990C-420B-A5E1-01DF3D1C5068}" name="Apskritis" dataDxfId="41"/>
    <tableColumn id="25" xr3:uid="{516A2101-E66D-49AA-BE2D-90280D9EFAE7}" name="Vertinimą atliko" dataDxfId="40"/>
    <tableColumn id="27" xr3:uid="{6B0A0CC0-5B95-4226-84DC-9E7BFF098B02}" name="Vizito data ir laikas" dataDxfId="39" dataCellStyle="Normal 5"/>
    <tableColumn id="28" xr3:uid="{33105EBC-8F72-47CE-9D5F-06C1E0A540F6}" name="Zona" dataDxfId="38" dataCellStyle="Normal 5"/>
    <tableColumn id="26" xr3:uid="{64F8845B-1C60-4F7F-9519-773C5BCE5AEC}" name="Atstumas iki Astravo AE" dataDxfId="37" dataCellStyle="Normal 5"/>
    <tableColumn id="3" xr3:uid="{8E5354F8-042A-4C20-9539-E6169C47D200}" name="PGV aptarnavimo teritorija" dataDxfId="36"/>
    <tableColumn id="4" xr3:uid="{E3E54D6F-456F-43D5-800A-BD8DEACED22E}" name="1" dataDxfId="35"/>
    <tableColumn id="7" xr3:uid="{C60948B9-B968-4131-9E74-CB61C6E6CC3B}" name="2" dataDxfId="34"/>
    <tableColumn id="9" xr3:uid="{FD3C68C0-98A3-4096-AD1B-690305E9CF34}" name="3" dataDxfId="33"/>
    <tableColumn id="11" xr3:uid="{D7A8B597-0486-4320-9A08-DCF1B033F936}" name="4" dataDxfId="32"/>
    <tableColumn id="12" xr3:uid="{A696248B-78D1-4AA7-886B-460FA5610497}" name="5" dataDxfId="31"/>
    <tableColumn id="13" xr3:uid="{3394EF0F-7728-4783-B9F5-D5E3C20EB97F}" name="6(1) (PSS, proc)" dataDxfId="30"/>
    <tableColumn id="31" xr3:uid="{2316DC7D-42BC-4D90-B113-6788BC4B1491}" name="6(2) (GPIS, proc.)" dataDxfId="29"/>
    <tableColumn id="30" xr3:uid="{727436D1-2885-46B0-8A0E-F70F03C2E0E0}" name="6(3) (Pasiunt., proc)" dataDxfId="28"/>
    <tableColumn id="14" xr3:uid="{A7275D24-6C2B-42A4-89A5-AC98DEAA6922}" name="7" dataDxfId="27"/>
    <tableColumn id="16" xr3:uid="{D5DF24CC-6826-47D7-B782-05EC0DD3392C}" name="8" dataDxfId="26"/>
    <tableColumn id="18" xr3:uid="{8A78430A-1B48-48B5-9D35-9DEB52848BA8}" name="9" dataDxfId="25"/>
    <tableColumn id="21" xr3:uid="{A76B3888-F4D5-499F-9A3B-37133C3AF354}" name="10" dataDxfId="24"/>
    <tableColumn id="283" xr3:uid="{2FCFFB98-9F3C-47A9-9CC4-6BBAAC85D362}" name="11" dataDxfId="23"/>
    <tableColumn id="284" xr3:uid="{F1142F34-79D4-41F8-89D7-774481AE8AAE}" name="12" dataDxfId="22"/>
    <tableColumn id="285" xr3:uid="{195E8F75-6F3C-4676-86E4-262CB14C0D49}" name="13" dataDxfId="21"/>
    <tableColumn id="286" xr3:uid="{F974DB79-2D1B-4898-8ED9-253419EBFAE3}" name="14(1) (GYV. SK)" dataDxfId="20"/>
    <tableColumn id="32" xr3:uid="{05D5A482-DAD7-4955-ABDC-F43EEE91D052}" name="14(2) (Ev. proc.)" dataDxfId="19"/>
    <tableColumn id="19" xr3:uid="{62B46A32-4F1D-4CF9-9CD7-1EA239067A23}" name="15(1) (Pagr. mršrt.)" dataDxfId="18"/>
    <tableColumn id="33" xr3:uid="{61E6A100-DE58-4B59-8330-A4BEEC3985BD}" name="15(2) (Atsr. mršrt.)" dataDxfId="17"/>
    <tableColumn id="20" xr3:uid="{A522456B-7FF8-41FF-9BB3-19239A888465}" name="16(1) (Sur. punkt.)" dataDxfId="16"/>
    <tableColumn id="35" xr3:uid="{EF330769-D082-4B9E-B806-DFF98DA90929}" name="16(2) (Tarp. punkt.)" dataDxfId="15"/>
    <tableColumn id="34" xr3:uid="{966FA908-0558-45A4-9E49-5E861D7726AD}" name="16(3) (Priėm. punkt.)" dataDxfId="14"/>
    <tableColumn id="22" xr3:uid="{2D41E6FB-B197-46BC-A0B2-509278C9C7BB}" name="17" dataDxfId="13"/>
    <tableColumn id="23" xr3:uid="{F430C1FA-125A-453B-8A61-F9AD71B8AE8D}" name="18" dataDxfId="12"/>
    <tableColumn id="24" xr3:uid="{364AC371-87FB-4178-9A60-A3C792AA188C}" name="19" dataDxfId="11"/>
    <tableColumn id="287" xr3:uid="{D29AE674-E91C-4A3C-8AF5-68B5AB31DF88}" name="20" dataDxfId="10"/>
    <tableColumn id="288" xr3:uid="{58BCA570-5E99-46DA-A834-3C3533BCAC24}" name="21" dataDxfId="9"/>
    <tableColumn id="289" xr3:uid="{9755C819-9FB4-49F0-ABE7-E898DEA4667B}" name="22" dataDxfId="8"/>
    <tableColumn id="290" xr3:uid="{A0B956C7-B22D-46FB-8CCE-52A823CD4F53}" name="23" dataDxfId="7"/>
    <tableColumn id="291" xr3:uid="{7CB07C95-AF81-427D-95FE-66AFC9AE18F9}" name="24" dataDxfId="6"/>
    <tableColumn id="292" xr3:uid="{B71BCD29-1913-4273-859C-152F7A696744}" name="25" dataDxfId="5"/>
    <tableColumn id="183" xr3:uid="{D0AF1E01-4326-4E45-A949-A801903FDF1E}" name="NE" dataDxfId="4">
      <calculatedColumnFormula>COUNTIF($J7:$AN7,$AO$6)</calculatedColumnFormula>
    </tableColumn>
    <tableColumn id="17" xr3:uid="{E1C4D697-BB17-4B20-946A-0C90CDEF42EE}" name="IŠ DALIES" dataDxfId="3">
      <calculatedColumnFormula>COUNTIF($J7:$AN7,$AP$6)</calculatedColumnFormula>
    </tableColumn>
    <tableColumn id="15" xr3:uid="{6AB02AA3-1D9E-4C4B-AC58-B062E13D3813}" name="TAIP" dataDxfId="2">
      <calculatedColumnFormula>COUNTIF($J7:$AN7,$AQ$6)</calculatedColumnFormula>
    </tableColumn>
    <tableColumn id="6" xr3:uid="{F80D440C-9FC5-442A-92DD-0CD8EB813984}" name="TAIP+IŠ DALIES" dataDxfId="1">
      <calculatedColumnFormula>SUM(Table24102[[#This Row],[IŠ DALIES]:[TAIP]])</calculatedColumnFormula>
    </tableColumn>
    <tableColumn id="5" xr3:uid="{34883A60-3367-4B68-8DEC-EAA49356C2C4}" name="VISO" dataDxfId="0">
      <calculatedColumnFormula>SUM(Table24102[[#This Row],[NE]:[TAIP]])</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4067-E513-465B-9A88-2E6EB28A31D7}">
  <sheetPr>
    <tabColor rgb="FFFF0000"/>
  </sheetPr>
  <dimension ref="A1:I33"/>
  <sheetViews>
    <sheetView tabSelected="1" zoomScale="55" zoomScaleNormal="55" workbookViewId="0">
      <pane xSplit="3" ySplit="4" topLeftCell="D41" activePane="bottomRight" state="frozen"/>
      <selection pane="topRight" activeCell="E1" sqref="E1"/>
      <selection pane="bottomLeft" activeCell="A5" sqref="A5"/>
      <selection pane="bottomRight" activeCell="D51" sqref="D51"/>
    </sheetView>
  </sheetViews>
  <sheetFormatPr defaultRowHeight="18.75"/>
  <cols>
    <col min="1" max="1" width="5.5703125" customWidth="1"/>
    <col min="2" max="2" width="7.42578125" style="1" customWidth="1"/>
    <col min="3" max="3" width="56.140625" style="8" customWidth="1"/>
    <col min="4" max="4" width="64.140625" style="7" customWidth="1"/>
    <col min="5" max="5" width="34.140625" style="7" customWidth="1"/>
    <col min="6" max="8" width="20.7109375" style="7" customWidth="1"/>
    <col min="9" max="9" width="24.42578125" style="7" customWidth="1"/>
  </cols>
  <sheetData>
    <row r="1" spans="1:9">
      <c r="C1" s="13"/>
    </row>
    <row r="2" spans="1:9" ht="15.75">
      <c r="C2" s="12"/>
      <c r="D2" s="10"/>
      <c r="E2" s="10" t="s">
        <v>50</v>
      </c>
      <c r="F2" s="25">
        <f>F3*100/17</f>
        <v>45.647058823529413</v>
      </c>
      <c r="G2" s="25">
        <f t="shared" ref="G2:H2" si="0">G3*100/17</f>
        <v>19.529411764705884</v>
      </c>
      <c r="H2" s="25">
        <f t="shared" si="0"/>
        <v>34.823529411764703</v>
      </c>
      <c r="I2" s="25">
        <f>SUM(F2:H2)</f>
        <v>100</v>
      </c>
    </row>
    <row r="3" spans="1:9" ht="15.75">
      <c r="C3" s="11"/>
      <c r="D3" s="10"/>
      <c r="E3" s="10" t="s">
        <v>49</v>
      </c>
      <c r="F3" s="25">
        <f t="shared" ref="F3:G3" si="1">AVERAGE(F5:F29)</f>
        <v>7.76</v>
      </c>
      <c r="G3" s="25">
        <f t="shared" si="1"/>
        <v>3.32</v>
      </c>
      <c r="H3" s="25">
        <f>AVERAGE(H5:H29)</f>
        <v>5.92</v>
      </c>
      <c r="I3" s="25">
        <f>SUM(F3:H3)</f>
        <v>17</v>
      </c>
    </row>
    <row r="4" spans="1:9" s="4" customFormat="1" ht="63">
      <c r="B4" s="2" t="s">
        <v>0</v>
      </c>
      <c r="C4" s="3" t="s">
        <v>138</v>
      </c>
      <c r="D4" s="3" t="s">
        <v>76</v>
      </c>
      <c r="E4" s="3" t="s">
        <v>103</v>
      </c>
      <c r="F4" s="22" t="s">
        <v>77</v>
      </c>
      <c r="G4" s="23" t="s">
        <v>78</v>
      </c>
      <c r="H4" s="24" t="s">
        <v>79</v>
      </c>
      <c r="I4" s="3" t="s">
        <v>80</v>
      </c>
    </row>
    <row r="5" spans="1:9" s="16" customFormat="1" ht="35.1" customHeight="1">
      <c r="B5" s="5">
        <f>ROW(B1)</f>
        <v>1</v>
      </c>
      <c r="C5" s="28" t="s">
        <v>51</v>
      </c>
      <c r="D5" s="15" t="s">
        <v>134</v>
      </c>
      <c r="E5" s="15" t="s">
        <v>127</v>
      </c>
      <c r="F5" s="15">
        <v>2</v>
      </c>
      <c r="G5" s="15">
        <v>0</v>
      </c>
      <c r="H5" s="15">
        <v>15</v>
      </c>
      <c r="I5" s="15"/>
    </row>
    <row r="6" spans="1:9" s="16" customFormat="1" ht="35.1" customHeight="1">
      <c r="B6" s="5">
        <f t="shared" ref="B6:B29" si="2">ROW(B2)</f>
        <v>2</v>
      </c>
      <c r="C6" s="26" t="s">
        <v>52</v>
      </c>
      <c r="D6" s="15" t="s">
        <v>135</v>
      </c>
      <c r="E6" s="15" t="s">
        <v>127</v>
      </c>
      <c r="F6" s="15">
        <v>8</v>
      </c>
      <c r="G6" s="15">
        <v>0</v>
      </c>
      <c r="H6" s="15">
        <v>9</v>
      </c>
      <c r="I6" s="15"/>
    </row>
    <row r="7" spans="1:9" s="16" customFormat="1" ht="35.1" customHeight="1">
      <c r="B7" s="5">
        <f t="shared" si="2"/>
        <v>3</v>
      </c>
      <c r="C7" s="26" t="s">
        <v>53</v>
      </c>
      <c r="D7" s="15" t="s">
        <v>146</v>
      </c>
      <c r="E7" s="15" t="s">
        <v>128</v>
      </c>
      <c r="F7" s="15">
        <v>5</v>
      </c>
      <c r="G7" s="15">
        <v>6</v>
      </c>
      <c r="H7" s="15">
        <v>6</v>
      </c>
      <c r="I7" s="15"/>
    </row>
    <row r="8" spans="1:9" s="18" customFormat="1" ht="35.1" customHeight="1">
      <c r="A8" s="16"/>
      <c r="B8" s="5">
        <f t="shared" si="2"/>
        <v>4</v>
      </c>
      <c r="C8" s="26" t="s">
        <v>54</v>
      </c>
      <c r="D8" s="15" t="s">
        <v>136</v>
      </c>
      <c r="E8" s="15" t="s">
        <v>128</v>
      </c>
      <c r="F8" s="15">
        <v>14</v>
      </c>
      <c r="G8" s="15">
        <v>0</v>
      </c>
      <c r="H8" s="15">
        <v>3</v>
      </c>
      <c r="I8" s="15"/>
    </row>
    <row r="9" spans="1:9" s="16" customFormat="1" ht="35.1" customHeight="1">
      <c r="B9" s="5">
        <f t="shared" si="2"/>
        <v>5</v>
      </c>
      <c r="C9" s="26" t="s">
        <v>55</v>
      </c>
      <c r="D9" s="15" t="s">
        <v>137</v>
      </c>
      <c r="E9" s="15" t="s">
        <v>119</v>
      </c>
      <c r="F9" s="15">
        <v>17</v>
      </c>
      <c r="G9" s="15">
        <v>0</v>
      </c>
      <c r="H9" s="15">
        <v>0</v>
      </c>
      <c r="I9" s="15"/>
    </row>
    <row r="10" spans="1:9" s="16" customFormat="1" ht="35.1" customHeight="1">
      <c r="B10" s="5">
        <f t="shared" si="2"/>
        <v>6</v>
      </c>
      <c r="C10" s="26" t="s">
        <v>56</v>
      </c>
      <c r="D10" s="15" t="s">
        <v>147</v>
      </c>
      <c r="E10" s="15" t="s">
        <v>119</v>
      </c>
      <c r="F10" s="15">
        <v>1</v>
      </c>
      <c r="G10" s="15">
        <v>16</v>
      </c>
      <c r="H10" s="15">
        <v>0</v>
      </c>
      <c r="I10" s="15"/>
    </row>
    <row r="11" spans="1:9" s="16" customFormat="1" ht="35.1" customHeight="1">
      <c r="B11" s="5">
        <f t="shared" si="2"/>
        <v>7</v>
      </c>
      <c r="C11" s="26" t="s">
        <v>57</v>
      </c>
      <c r="D11" s="15" t="s">
        <v>132</v>
      </c>
      <c r="E11" s="15" t="s">
        <v>128</v>
      </c>
      <c r="F11" s="15">
        <v>0</v>
      </c>
      <c r="G11" s="15">
        <v>0</v>
      </c>
      <c r="H11" s="15">
        <v>17</v>
      </c>
      <c r="I11" s="15"/>
    </row>
    <row r="12" spans="1:9" s="16" customFormat="1" ht="35.1" customHeight="1">
      <c r="B12" s="5">
        <f t="shared" si="2"/>
        <v>8</v>
      </c>
      <c r="C12" s="26" t="s">
        <v>58</v>
      </c>
      <c r="D12" s="15" t="s">
        <v>148</v>
      </c>
      <c r="E12" s="15" t="s">
        <v>124</v>
      </c>
      <c r="F12" s="15">
        <v>4</v>
      </c>
      <c r="G12" s="15">
        <v>2</v>
      </c>
      <c r="H12" s="15">
        <v>11</v>
      </c>
      <c r="I12" s="15"/>
    </row>
    <row r="13" spans="1:9" s="16" customFormat="1" ht="35.1" customHeight="1">
      <c r="B13" s="5">
        <f t="shared" si="2"/>
        <v>9</v>
      </c>
      <c r="C13" s="26" t="s">
        <v>59</v>
      </c>
      <c r="D13" s="15" t="s">
        <v>149</v>
      </c>
      <c r="E13" s="15" t="s">
        <v>124</v>
      </c>
      <c r="F13" s="15">
        <v>1</v>
      </c>
      <c r="G13" s="15">
        <v>2</v>
      </c>
      <c r="H13" s="15">
        <v>14</v>
      </c>
      <c r="I13" s="15"/>
    </row>
    <row r="14" spans="1:9" s="16" customFormat="1" ht="35.1" customHeight="1">
      <c r="B14" s="5">
        <f t="shared" si="2"/>
        <v>10</v>
      </c>
      <c r="C14" s="26" t="s">
        <v>60</v>
      </c>
      <c r="D14" s="15" t="s">
        <v>133</v>
      </c>
      <c r="E14" s="15" t="s">
        <v>125</v>
      </c>
      <c r="F14" s="15">
        <v>7</v>
      </c>
      <c r="G14" s="15">
        <v>6</v>
      </c>
      <c r="H14" s="15">
        <v>4</v>
      </c>
      <c r="I14" s="15"/>
    </row>
    <row r="15" spans="1:9" s="16" customFormat="1" ht="35.1" customHeight="1">
      <c r="B15" s="5">
        <f t="shared" si="2"/>
        <v>11</v>
      </c>
      <c r="C15" s="26" t="s">
        <v>61</v>
      </c>
      <c r="D15" s="15" t="s">
        <v>150</v>
      </c>
      <c r="E15" s="15" t="s">
        <v>125</v>
      </c>
      <c r="F15" s="15">
        <v>17</v>
      </c>
      <c r="G15" s="15">
        <v>0</v>
      </c>
      <c r="H15" s="15">
        <v>0</v>
      </c>
      <c r="I15" s="15"/>
    </row>
    <row r="16" spans="1:9" s="16" customFormat="1" ht="35.1" customHeight="1">
      <c r="B16" s="5">
        <f t="shared" si="2"/>
        <v>12</v>
      </c>
      <c r="C16" s="26" t="s">
        <v>62</v>
      </c>
      <c r="D16" s="15" t="s">
        <v>131</v>
      </c>
      <c r="E16" s="15" t="s">
        <v>125</v>
      </c>
      <c r="F16" s="15">
        <v>11</v>
      </c>
      <c r="G16" s="15">
        <v>0</v>
      </c>
      <c r="H16" s="15">
        <v>6</v>
      </c>
      <c r="I16" s="15"/>
    </row>
    <row r="17" spans="2:9" s="16" customFormat="1" ht="35.1" customHeight="1">
      <c r="B17" s="5">
        <f t="shared" si="2"/>
        <v>13</v>
      </c>
      <c r="C17" s="26" t="s">
        <v>63</v>
      </c>
      <c r="D17" s="15" t="s">
        <v>145</v>
      </c>
      <c r="E17" s="15" t="s">
        <v>129</v>
      </c>
      <c r="F17" s="15">
        <v>9</v>
      </c>
      <c r="G17" s="15">
        <v>0</v>
      </c>
      <c r="H17" s="15">
        <v>8</v>
      </c>
      <c r="I17" s="27"/>
    </row>
    <row r="18" spans="2:9" s="16" customFormat="1" ht="35.1" customHeight="1">
      <c r="B18" s="5">
        <f t="shared" si="2"/>
        <v>14</v>
      </c>
      <c r="C18" s="26" t="s">
        <v>64</v>
      </c>
      <c r="D18" s="15" t="s">
        <v>144</v>
      </c>
      <c r="E18" s="15" t="s">
        <v>126</v>
      </c>
      <c r="F18" s="15">
        <v>11</v>
      </c>
      <c r="G18" s="15">
        <v>5</v>
      </c>
      <c r="H18" s="15">
        <v>1</v>
      </c>
      <c r="I18" s="27"/>
    </row>
    <row r="19" spans="2:9" s="16" customFormat="1" ht="35.1" customHeight="1">
      <c r="B19" s="5">
        <f t="shared" si="2"/>
        <v>15</v>
      </c>
      <c r="C19" s="26" t="s">
        <v>65</v>
      </c>
      <c r="D19" s="15" t="s">
        <v>142</v>
      </c>
      <c r="E19" s="15" t="s">
        <v>126</v>
      </c>
      <c r="F19" s="15">
        <v>9</v>
      </c>
      <c r="G19" s="15">
        <v>7</v>
      </c>
      <c r="H19" s="15">
        <v>1</v>
      </c>
      <c r="I19" s="27"/>
    </row>
    <row r="20" spans="2:9" s="16" customFormat="1" ht="35.1" customHeight="1">
      <c r="B20" s="5">
        <f t="shared" si="2"/>
        <v>16</v>
      </c>
      <c r="C20" s="26" t="s">
        <v>66</v>
      </c>
      <c r="D20" s="15" t="s">
        <v>143</v>
      </c>
      <c r="E20" s="15" t="s">
        <v>126</v>
      </c>
      <c r="F20" s="15">
        <v>17</v>
      </c>
      <c r="G20" s="15">
        <v>0</v>
      </c>
      <c r="H20" s="15">
        <v>0</v>
      </c>
      <c r="I20" s="27"/>
    </row>
    <row r="21" spans="2:9" s="16" customFormat="1" ht="35.1" customHeight="1">
      <c r="B21" s="5">
        <f t="shared" si="2"/>
        <v>17</v>
      </c>
      <c r="C21" s="26" t="s">
        <v>67</v>
      </c>
      <c r="D21" s="15" t="s">
        <v>139</v>
      </c>
      <c r="E21" s="15" t="s">
        <v>118</v>
      </c>
      <c r="F21" s="15">
        <v>3</v>
      </c>
      <c r="G21" s="15">
        <v>14</v>
      </c>
      <c r="H21" s="15">
        <v>0</v>
      </c>
      <c r="I21" s="27"/>
    </row>
    <row r="22" spans="2:9" s="16" customFormat="1" ht="35.1" customHeight="1">
      <c r="B22" s="5">
        <f t="shared" si="2"/>
        <v>18</v>
      </c>
      <c r="C22" s="26" t="s">
        <v>68</v>
      </c>
      <c r="D22" s="15" t="s">
        <v>140</v>
      </c>
      <c r="E22" s="15" t="s">
        <v>118</v>
      </c>
      <c r="F22" s="15">
        <v>2</v>
      </c>
      <c r="G22" s="15">
        <v>15</v>
      </c>
      <c r="H22" s="15">
        <v>0</v>
      </c>
      <c r="I22" s="27"/>
    </row>
    <row r="23" spans="2:9" s="16" customFormat="1" ht="35.1" customHeight="1">
      <c r="B23" s="5">
        <f t="shared" si="2"/>
        <v>19</v>
      </c>
      <c r="C23" s="26" t="s">
        <v>69</v>
      </c>
      <c r="D23" s="15" t="s">
        <v>151</v>
      </c>
      <c r="E23" s="15" t="s">
        <v>118</v>
      </c>
      <c r="F23" s="15">
        <v>14</v>
      </c>
      <c r="G23" s="15">
        <v>3</v>
      </c>
      <c r="H23" s="15">
        <v>0</v>
      </c>
      <c r="I23" s="15"/>
    </row>
    <row r="24" spans="2:9" s="16" customFormat="1" ht="35.1" customHeight="1">
      <c r="B24" s="5">
        <f t="shared" si="2"/>
        <v>20</v>
      </c>
      <c r="C24" s="26" t="s">
        <v>70</v>
      </c>
      <c r="D24" s="15" t="s">
        <v>141</v>
      </c>
      <c r="E24" s="15" t="s">
        <v>118</v>
      </c>
      <c r="F24" s="15">
        <v>17</v>
      </c>
      <c r="G24" s="15">
        <v>0</v>
      </c>
      <c r="H24" s="15">
        <v>0</v>
      </c>
      <c r="I24" s="15"/>
    </row>
    <row r="25" spans="2:9" s="16" customFormat="1" ht="35.1" customHeight="1">
      <c r="B25" s="5">
        <f t="shared" si="2"/>
        <v>21</v>
      </c>
      <c r="C25" s="26" t="s">
        <v>71</v>
      </c>
      <c r="D25" s="15" t="s">
        <v>102</v>
      </c>
      <c r="E25" s="15" t="s">
        <v>99</v>
      </c>
      <c r="F25" s="15">
        <v>3</v>
      </c>
      <c r="G25" s="15">
        <v>0</v>
      </c>
      <c r="H25" s="15">
        <v>14</v>
      </c>
      <c r="I25" s="15"/>
    </row>
    <row r="26" spans="2:9" s="16" customFormat="1" ht="35.1" customHeight="1">
      <c r="B26" s="5">
        <f t="shared" si="2"/>
        <v>22</v>
      </c>
      <c r="C26" s="26" t="s">
        <v>72</v>
      </c>
      <c r="D26" s="15" t="s">
        <v>116</v>
      </c>
      <c r="E26" s="15" t="s">
        <v>99</v>
      </c>
      <c r="F26" s="15">
        <v>0</v>
      </c>
      <c r="G26" s="15">
        <v>7</v>
      </c>
      <c r="H26" s="15">
        <v>10</v>
      </c>
      <c r="I26" s="15"/>
    </row>
    <row r="27" spans="2:9" s="16" customFormat="1" ht="35.1" customHeight="1">
      <c r="B27" s="5">
        <f t="shared" si="2"/>
        <v>23</v>
      </c>
      <c r="C27" s="26" t="s">
        <v>73</v>
      </c>
      <c r="D27" s="15" t="s">
        <v>117</v>
      </c>
      <c r="E27" s="15" t="s">
        <v>99</v>
      </c>
      <c r="F27" s="15">
        <v>3</v>
      </c>
      <c r="G27" s="15">
        <v>0</v>
      </c>
      <c r="H27" s="15">
        <v>14</v>
      </c>
      <c r="I27" s="15"/>
    </row>
    <row r="28" spans="2:9" s="16" customFormat="1" ht="35.1" customHeight="1">
      <c r="B28" s="5">
        <f t="shared" si="2"/>
        <v>24</v>
      </c>
      <c r="C28" s="26" t="s">
        <v>74</v>
      </c>
      <c r="D28" s="15" t="s">
        <v>101</v>
      </c>
      <c r="E28" s="15" t="s">
        <v>99</v>
      </c>
      <c r="F28" s="15">
        <v>2</v>
      </c>
      <c r="G28" s="15">
        <v>0</v>
      </c>
      <c r="H28" s="15">
        <v>15</v>
      </c>
      <c r="I28" s="15"/>
    </row>
    <row r="29" spans="2:9" s="16" customFormat="1" ht="35.1" customHeight="1">
      <c r="B29" s="5">
        <f t="shared" si="2"/>
        <v>25</v>
      </c>
      <c r="C29" s="26" t="s">
        <v>75</v>
      </c>
      <c r="D29" s="15" t="s">
        <v>115</v>
      </c>
      <c r="E29" s="15" t="s">
        <v>100</v>
      </c>
      <c r="F29" s="15">
        <v>17</v>
      </c>
      <c r="G29" s="15">
        <v>0</v>
      </c>
      <c r="H29" s="15">
        <v>0</v>
      </c>
      <c r="I29" s="15"/>
    </row>
    <row r="30" spans="2:9">
      <c r="D30" s="6"/>
      <c r="E30" s="6"/>
      <c r="F30" s="6"/>
      <c r="G30" s="6"/>
      <c r="H30" s="6"/>
      <c r="I30" s="6"/>
    </row>
    <row r="31" spans="2:9">
      <c r="D31" s="6"/>
      <c r="E31" s="6"/>
      <c r="F31" s="6"/>
      <c r="G31" s="6"/>
      <c r="H31" s="6"/>
      <c r="I31" s="6"/>
    </row>
    <row r="32" spans="2:9">
      <c r="D32" s="6"/>
      <c r="E32" s="6"/>
      <c r="F32" s="6"/>
      <c r="G32" s="6"/>
      <c r="H32" s="6"/>
      <c r="I32" s="6"/>
    </row>
    <row r="33" spans="4:9">
      <c r="D33" s="6"/>
      <c r="E33" s="6"/>
      <c r="F33" s="6"/>
      <c r="G33" s="6"/>
      <c r="H33" s="6"/>
      <c r="I33" s="6"/>
    </row>
  </sheetData>
  <phoneticPr fontId="16" type="noConversion"/>
  <dataValidations disablePrompts="1" count="1">
    <dataValidation type="list" allowBlank="1" showInputMessage="1" showErrorMessage="1" sqref="I29" xr:uid="{4E5A26DB-335A-4CB4-A1FF-29B0B021048D}">
      <formula1>#REF!</formula1>
    </dataValidation>
  </dataValidations>
  <pageMargins left="0.23622047244094491" right="0.23622047244094491" top="0.35433070866141736" bottom="0.35433070866141736" header="0.31496062992125984" footer="0.31496062992125984"/>
  <pageSetup paperSize="9" scale="45"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0771B-8918-4685-BB03-06C694E4B861}">
  <sheetPr>
    <tabColor rgb="FFFFFF00"/>
  </sheetPr>
  <dimension ref="A1:AY34"/>
  <sheetViews>
    <sheetView zoomScale="55" zoomScaleNormal="55" workbookViewId="0">
      <pane xSplit="9" ySplit="6" topLeftCell="J7" activePane="bottomRight" state="frozen"/>
      <selection pane="topRight" activeCell="K1" sqref="K1"/>
      <selection pane="bottomLeft" activeCell="A12" sqref="A12"/>
      <selection pane="bottomRight" activeCell="AS9" sqref="AS9"/>
    </sheetView>
  </sheetViews>
  <sheetFormatPr defaultRowHeight="15.75"/>
  <cols>
    <col min="1" max="1" width="5.5703125" customWidth="1"/>
    <col min="2" max="2" width="7.42578125" style="1" customWidth="1"/>
    <col min="3" max="9" width="21" style="8" customWidth="1"/>
    <col min="10" max="40" width="18.5703125" style="8" customWidth="1"/>
    <col min="41" max="41" width="20" style="8" customWidth="1"/>
    <col min="42" max="45" width="18.5703125" style="8" customWidth="1"/>
    <col min="46" max="46" width="17.7109375" style="20" customWidth="1"/>
    <col min="47" max="51" width="15.7109375" style="20" customWidth="1"/>
  </cols>
  <sheetData>
    <row r="1" spans="1:51" s="32" customFormat="1">
      <c r="B1" s="14"/>
      <c r="C1" s="14"/>
      <c r="D1" s="14"/>
      <c r="E1" s="14"/>
      <c r="F1" s="14"/>
      <c r="G1" s="14"/>
      <c r="H1" s="14"/>
      <c r="I1" s="19" t="s">
        <v>105</v>
      </c>
      <c r="J1" s="14"/>
      <c r="K1" s="14"/>
      <c r="L1" s="14"/>
      <c r="M1" s="14"/>
      <c r="N1" s="14"/>
      <c r="O1" s="41">
        <f>AVERAGE(Table24102[6(1) (PSS, proc)])</f>
        <v>51.275882352941181</v>
      </c>
      <c r="P1" s="41">
        <f>AVERAGE(Table24102[6(2) (GPIS, proc.)])</f>
        <v>51.75</v>
      </c>
      <c r="Q1" s="41">
        <f>AVERAGE(Table24102[6(3) (Pasiunt., proc)])</f>
        <v>29.038235294117644</v>
      </c>
      <c r="R1" s="14"/>
      <c r="S1" s="14"/>
      <c r="T1" s="14"/>
      <c r="U1" s="14"/>
      <c r="V1" s="14"/>
      <c r="W1" s="14"/>
      <c r="X1" s="14"/>
      <c r="Y1" s="14">
        <f>SUM(Table24102[14(1) (GYV. SK)])</f>
        <v>409436</v>
      </c>
      <c r="Z1" s="41">
        <f>AVERAGE(Table24102[14(2) (Ev. proc.)])</f>
        <v>56.764705882352942</v>
      </c>
      <c r="AA1" s="40">
        <f>AVERAGE(Table24102[15(1) (Pagr. mršrt.)])</f>
        <v>2.6470588235294117</v>
      </c>
      <c r="AB1" s="40">
        <f>AVERAGE(Table24102[15(2) (Atsr. mršrt.)])</f>
        <v>2</v>
      </c>
      <c r="AC1" s="41">
        <f>SUM(Table24102[16(1) (Sur. punkt.)])</f>
        <v>232</v>
      </c>
      <c r="AD1" s="41">
        <f>SUM(Table24102[16(2) (Tarp. punkt.)])</f>
        <v>61</v>
      </c>
      <c r="AE1" s="41">
        <f>SUM(Table24102[16(3) (Priėm. punkt.)])</f>
        <v>172</v>
      </c>
      <c r="AF1" s="14"/>
      <c r="AG1" s="14"/>
      <c r="AH1" s="14"/>
      <c r="AI1" s="14">
        <f>SUM(Table24102[20])</f>
        <v>375713</v>
      </c>
      <c r="AJ1" s="14"/>
      <c r="AK1" s="14">
        <f>SUM(AK7:AK23)</f>
        <v>20</v>
      </c>
      <c r="AL1" s="14">
        <f>SUM(AL7:AL23)</f>
        <v>135</v>
      </c>
      <c r="AM1" s="14"/>
      <c r="AN1" s="14"/>
      <c r="AO1" s="14"/>
      <c r="AP1" s="14"/>
      <c r="AQ1" s="14"/>
      <c r="AR1" s="14"/>
      <c r="AS1" s="14"/>
      <c r="AT1" s="4"/>
      <c r="AU1" s="4"/>
      <c r="AV1" s="4"/>
      <c r="AW1" s="4"/>
      <c r="AX1" s="4"/>
      <c r="AY1" s="4"/>
    </row>
    <row r="2" spans="1:51" s="32" customFormat="1">
      <c r="B2" s="14"/>
      <c r="C2" s="9">
        <f>SUM(J2:AN2)</f>
        <v>238</v>
      </c>
      <c r="D2" s="14"/>
      <c r="E2" s="14"/>
      <c r="F2" s="14"/>
      <c r="G2" s="14"/>
      <c r="H2" s="14"/>
      <c r="I2" s="19" t="s">
        <v>48</v>
      </c>
      <c r="J2" s="14">
        <f t="shared" ref="J2:AN2" si="0">SUM(J3:J5)</f>
        <v>17</v>
      </c>
      <c r="K2" s="14">
        <f t="shared" si="0"/>
        <v>17</v>
      </c>
      <c r="L2" s="14">
        <f t="shared" si="0"/>
        <v>0</v>
      </c>
      <c r="M2" s="14">
        <f t="shared" si="0"/>
        <v>17</v>
      </c>
      <c r="N2" s="14">
        <f t="shared" si="0"/>
        <v>17</v>
      </c>
      <c r="O2" s="14">
        <f t="shared" si="0"/>
        <v>0</v>
      </c>
      <c r="P2" s="14">
        <f t="shared" si="0"/>
        <v>0</v>
      </c>
      <c r="Q2" s="14">
        <f t="shared" si="0"/>
        <v>0</v>
      </c>
      <c r="R2" s="14">
        <f t="shared" si="0"/>
        <v>17</v>
      </c>
      <c r="S2" s="14">
        <f t="shared" si="0"/>
        <v>17</v>
      </c>
      <c r="T2" s="14">
        <f t="shared" si="0"/>
        <v>17</v>
      </c>
      <c r="U2" s="14">
        <f t="shared" si="0"/>
        <v>17</v>
      </c>
      <c r="V2" s="14">
        <f t="shared" si="0"/>
        <v>0</v>
      </c>
      <c r="W2" s="14">
        <f t="shared" si="0"/>
        <v>0</v>
      </c>
      <c r="X2" s="14">
        <f t="shared" si="0"/>
        <v>17</v>
      </c>
      <c r="Y2" s="14">
        <f t="shared" si="0"/>
        <v>0</v>
      </c>
      <c r="Z2" s="14">
        <f t="shared" si="0"/>
        <v>0</v>
      </c>
      <c r="AA2" s="14">
        <f t="shared" si="0"/>
        <v>0</v>
      </c>
      <c r="AB2" s="14">
        <f t="shared" si="0"/>
        <v>0</v>
      </c>
      <c r="AC2" s="14">
        <f t="shared" si="0"/>
        <v>0</v>
      </c>
      <c r="AD2" s="14">
        <f t="shared" si="0"/>
        <v>0</v>
      </c>
      <c r="AE2" s="14">
        <f t="shared" si="0"/>
        <v>0</v>
      </c>
      <c r="AF2" s="14">
        <f t="shared" si="0"/>
        <v>17</v>
      </c>
      <c r="AG2" s="14">
        <f t="shared" si="0"/>
        <v>17</v>
      </c>
      <c r="AH2" s="14">
        <f t="shared" si="0"/>
        <v>17</v>
      </c>
      <c r="AI2" s="14">
        <f t="shared" si="0"/>
        <v>0</v>
      </c>
      <c r="AJ2" s="14">
        <f t="shared" si="0"/>
        <v>17</v>
      </c>
      <c r="AK2" s="14">
        <f t="shared" si="0"/>
        <v>0</v>
      </c>
      <c r="AL2" s="14">
        <f t="shared" si="0"/>
        <v>0</v>
      </c>
      <c r="AM2" s="14">
        <f t="shared" si="0"/>
        <v>17</v>
      </c>
      <c r="AN2" s="14">
        <f t="shared" si="0"/>
        <v>0</v>
      </c>
      <c r="AO2" s="14"/>
      <c r="AP2" s="14"/>
      <c r="AQ2" s="14"/>
      <c r="AR2" s="14"/>
      <c r="AS2" s="14"/>
      <c r="AT2" s="4"/>
      <c r="AU2" s="4"/>
      <c r="AV2" s="4"/>
      <c r="AW2" s="4"/>
      <c r="AX2" s="4"/>
      <c r="AY2" s="4"/>
    </row>
    <row r="3" spans="1:51" s="32" customFormat="1">
      <c r="B3" s="14"/>
      <c r="C3" s="9">
        <f t="shared" ref="C3:C5" si="1">SUM(J3:AN3)</f>
        <v>124</v>
      </c>
      <c r="D3" s="33"/>
      <c r="E3" s="14"/>
      <c r="F3" s="14"/>
      <c r="G3" s="14"/>
      <c r="H3" s="14"/>
      <c r="I3" s="19" t="s">
        <v>97</v>
      </c>
      <c r="J3" s="14">
        <f t="shared" ref="J3:AN3" si="2">COUNTIF(J$7:J$23,$I$3)</f>
        <v>15</v>
      </c>
      <c r="K3" s="14">
        <f t="shared" si="2"/>
        <v>9</v>
      </c>
      <c r="L3" s="14">
        <f t="shared" si="2"/>
        <v>0</v>
      </c>
      <c r="M3" s="14">
        <f t="shared" si="2"/>
        <v>3</v>
      </c>
      <c r="N3" s="14">
        <f t="shared" si="2"/>
        <v>0</v>
      </c>
      <c r="O3" s="14">
        <f t="shared" si="2"/>
        <v>0</v>
      </c>
      <c r="P3" s="14">
        <f t="shared" si="2"/>
        <v>0</v>
      </c>
      <c r="Q3" s="14">
        <f t="shared" si="2"/>
        <v>0</v>
      </c>
      <c r="R3" s="14">
        <f t="shared" si="2"/>
        <v>17</v>
      </c>
      <c r="S3" s="14">
        <f t="shared" si="2"/>
        <v>11</v>
      </c>
      <c r="T3" s="14">
        <f t="shared" si="2"/>
        <v>14</v>
      </c>
      <c r="U3" s="14">
        <f t="shared" si="2"/>
        <v>4</v>
      </c>
      <c r="V3" s="14">
        <f t="shared" si="2"/>
        <v>0</v>
      </c>
      <c r="W3" s="14">
        <f t="shared" si="2"/>
        <v>0</v>
      </c>
      <c r="X3" s="14">
        <f t="shared" si="2"/>
        <v>8</v>
      </c>
      <c r="Y3" s="14">
        <f t="shared" si="2"/>
        <v>0</v>
      </c>
      <c r="Z3" s="14">
        <f t="shared" si="2"/>
        <v>0</v>
      </c>
      <c r="AA3" s="14">
        <f t="shared" si="2"/>
        <v>0</v>
      </c>
      <c r="AB3" s="14">
        <f t="shared" si="2"/>
        <v>0</v>
      </c>
      <c r="AC3" s="14">
        <f t="shared" si="2"/>
        <v>0</v>
      </c>
      <c r="AD3" s="14">
        <f t="shared" si="2"/>
        <v>0</v>
      </c>
      <c r="AE3" s="14">
        <f t="shared" si="2"/>
        <v>0</v>
      </c>
      <c r="AF3" s="14">
        <f t="shared" si="2"/>
        <v>14</v>
      </c>
      <c r="AG3" s="14">
        <f t="shared" si="2"/>
        <v>0</v>
      </c>
      <c r="AH3" s="14">
        <f t="shared" si="2"/>
        <v>0</v>
      </c>
      <c r="AI3" s="14">
        <f t="shared" si="2"/>
        <v>0</v>
      </c>
      <c r="AJ3" s="14">
        <f t="shared" si="2"/>
        <v>14</v>
      </c>
      <c r="AK3" s="14">
        <f t="shared" si="2"/>
        <v>0</v>
      </c>
      <c r="AL3" s="14">
        <f t="shared" si="2"/>
        <v>0</v>
      </c>
      <c r="AM3" s="14">
        <f t="shared" si="2"/>
        <v>15</v>
      </c>
      <c r="AN3" s="14">
        <f t="shared" si="2"/>
        <v>0</v>
      </c>
      <c r="AO3" s="14"/>
      <c r="AP3" s="14"/>
      <c r="AQ3" s="14"/>
      <c r="AR3" s="14"/>
      <c r="AS3" s="14"/>
      <c r="AT3" s="4"/>
      <c r="AU3" s="4"/>
      <c r="AV3" s="4"/>
      <c r="AW3" s="4"/>
      <c r="AX3" s="4"/>
      <c r="AY3" s="4"/>
    </row>
    <row r="4" spans="1:51" s="32" customFormat="1">
      <c r="B4" s="14"/>
      <c r="C4" s="9">
        <f t="shared" si="1"/>
        <v>28</v>
      </c>
      <c r="D4" s="34"/>
      <c r="E4" s="14"/>
      <c r="F4" s="14"/>
      <c r="G4" s="14"/>
      <c r="H4" s="14"/>
      <c r="I4" s="19" t="s">
        <v>31</v>
      </c>
      <c r="J4" s="14">
        <f t="shared" ref="J4:AN4" si="3">COUNTIF(J$7:J$23,$I$4)</f>
        <v>0</v>
      </c>
      <c r="K4" s="14">
        <f t="shared" si="3"/>
        <v>0</v>
      </c>
      <c r="L4" s="14">
        <f t="shared" si="3"/>
        <v>0</v>
      </c>
      <c r="M4" s="14">
        <f t="shared" si="3"/>
        <v>0</v>
      </c>
      <c r="N4" s="14">
        <f t="shared" si="3"/>
        <v>0</v>
      </c>
      <c r="O4" s="14">
        <f t="shared" si="3"/>
        <v>0</v>
      </c>
      <c r="P4" s="14">
        <f t="shared" si="3"/>
        <v>0</v>
      </c>
      <c r="Q4" s="14">
        <f t="shared" si="3"/>
        <v>0</v>
      </c>
      <c r="R4" s="14">
        <f t="shared" si="3"/>
        <v>0</v>
      </c>
      <c r="S4" s="14">
        <f t="shared" si="3"/>
        <v>2</v>
      </c>
      <c r="T4" s="14">
        <f t="shared" si="3"/>
        <v>2</v>
      </c>
      <c r="U4" s="14">
        <f t="shared" si="3"/>
        <v>6</v>
      </c>
      <c r="V4" s="14">
        <f t="shared" si="3"/>
        <v>0</v>
      </c>
      <c r="W4" s="14">
        <f t="shared" si="3"/>
        <v>0</v>
      </c>
      <c r="X4" s="14">
        <f t="shared" si="3"/>
        <v>0</v>
      </c>
      <c r="Y4" s="14">
        <f t="shared" si="3"/>
        <v>0</v>
      </c>
      <c r="Z4" s="14">
        <f t="shared" si="3"/>
        <v>0</v>
      </c>
      <c r="AA4" s="14">
        <f t="shared" si="3"/>
        <v>0</v>
      </c>
      <c r="AB4" s="14">
        <f t="shared" si="3"/>
        <v>0</v>
      </c>
      <c r="AC4" s="14">
        <f t="shared" si="3"/>
        <v>0</v>
      </c>
      <c r="AD4" s="14">
        <f t="shared" si="3"/>
        <v>0</v>
      </c>
      <c r="AE4" s="14">
        <f t="shared" si="3"/>
        <v>0</v>
      </c>
      <c r="AF4" s="14">
        <f t="shared" si="3"/>
        <v>0</v>
      </c>
      <c r="AG4" s="14">
        <f t="shared" si="3"/>
        <v>15</v>
      </c>
      <c r="AH4" s="14">
        <f t="shared" si="3"/>
        <v>3</v>
      </c>
      <c r="AI4" s="14">
        <f t="shared" si="3"/>
        <v>0</v>
      </c>
      <c r="AJ4" s="14">
        <f t="shared" si="3"/>
        <v>0</v>
      </c>
      <c r="AK4" s="14">
        <f t="shared" si="3"/>
        <v>0</v>
      </c>
      <c r="AL4" s="14">
        <f t="shared" si="3"/>
        <v>0</v>
      </c>
      <c r="AM4" s="14">
        <f t="shared" si="3"/>
        <v>0</v>
      </c>
      <c r="AN4" s="14">
        <f t="shared" si="3"/>
        <v>0</v>
      </c>
      <c r="AO4" s="14"/>
      <c r="AP4" s="14"/>
      <c r="AQ4" s="14"/>
      <c r="AR4" s="14"/>
      <c r="AS4" s="14"/>
      <c r="AT4" s="4"/>
      <c r="AU4" s="4"/>
      <c r="AV4" s="4"/>
      <c r="AW4" s="4"/>
      <c r="AX4" s="4"/>
      <c r="AY4" s="4"/>
    </row>
    <row r="5" spans="1:51" s="32" customFormat="1">
      <c r="B5" s="14"/>
      <c r="C5" s="9">
        <f t="shared" si="1"/>
        <v>86</v>
      </c>
      <c r="D5" s="35"/>
      <c r="E5" s="14"/>
      <c r="F5" s="14"/>
      <c r="G5" s="14"/>
      <c r="H5" s="14"/>
      <c r="I5" s="19" t="s">
        <v>96</v>
      </c>
      <c r="J5" s="14">
        <f t="shared" ref="J5:AN5" si="4">COUNTIF(J$7:J$23,$I$5)</f>
        <v>2</v>
      </c>
      <c r="K5" s="14">
        <f t="shared" si="4"/>
        <v>8</v>
      </c>
      <c r="L5" s="14">
        <f t="shared" si="4"/>
        <v>0</v>
      </c>
      <c r="M5" s="14">
        <f t="shared" si="4"/>
        <v>14</v>
      </c>
      <c r="N5" s="14">
        <f t="shared" si="4"/>
        <v>17</v>
      </c>
      <c r="O5" s="14">
        <f t="shared" si="4"/>
        <v>0</v>
      </c>
      <c r="P5" s="14">
        <f t="shared" si="4"/>
        <v>0</v>
      </c>
      <c r="Q5" s="14">
        <f t="shared" si="4"/>
        <v>0</v>
      </c>
      <c r="R5" s="14">
        <f t="shared" si="4"/>
        <v>0</v>
      </c>
      <c r="S5" s="14">
        <f t="shared" si="4"/>
        <v>4</v>
      </c>
      <c r="T5" s="14">
        <f t="shared" si="4"/>
        <v>1</v>
      </c>
      <c r="U5" s="14">
        <f t="shared" si="4"/>
        <v>7</v>
      </c>
      <c r="V5" s="14">
        <f t="shared" si="4"/>
        <v>0</v>
      </c>
      <c r="W5" s="14">
        <f t="shared" si="4"/>
        <v>0</v>
      </c>
      <c r="X5" s="14">
        <f t="shared" si="4"/>
        <v>9</v>
      </c>
      <c r="Y5" s="14">
        <f t="shared" si="4"/>
        <v>0</v>
      </c>
      <c r="Z5" s="14">
        <f t="shared" si="4"/>
        <v>0</v>
      </c>
      <c r="AA5" s="14">
        <f t="shared" si="4"/>
        <v>0</v>
      </c>
      <c r="AB5" s="14">
        <f t="shared" si="4"/>
        <v>0</v>
      </c>
      <c r="AC5" s="14">
        <f t="shared" si="4"/>
        <v>0</v>
      </c>
      <c r="AD5" s="14">
        <f t="shared" si="4"/>
        <v>0</v>
      </c>
      <c r="AE5" s="14">
        <f t="shared" si="4"/>
        <v>0</v>
      </c>
      <c r="AF5" s="14">
        <f t="shared" si="4"/>
        <v>3</v>
      </c>
      <c r="AG5" s="14">
        <f t="shared" si="4"/>
        <v>2</v>
      </c>
      <c r="AH5" s="14">
        <f t="shared" si="4"/>
        <v>14</v>
      </c>
      <c r="AI5" s="14">
        <f t="shared" si="4"/>
        <v>0</v>
      </c>
      <c r="AJ5" s="14">
        <f t="shared" si="4"/>
        <v>3</v>
      </c>
      <c r="AK5" s="14">
        <f t="shared" si="4"/>
        <v>0</v>
      </c>
      <c r="AL5" s="14">
        <f t="shared" si="4"/>
        <v>0</v>
      </c>
      <c r="AM5" s="14">
        <f t="shared" si="4"/>
        <v>2</v>
      </c>
      <c r="AN5" s="14">
        <f t="shared" si="4"/>
        <v>0</v>
      </c>
      <c r="AO5" s="9">
        <f>SUM(Table24102[NE])</f>
        <v>124</v>
      </c>
      <c r="AP5" s="9">
        <f>SUM(Table24102[IŠ DALIES])</f>
        <v>28</v>
      </c>
      <c r="AQ5" s="9">
        <f>SUM(Table24102[TAIP])</f>
        <v>86</v>
      </c>
      <c r="AR5" s="9">
        <f>SUM(Table24102[TAIP+IŠ DALIES])</f>
        <v>114</v>
      </c>
      <c r="AS5" s="9">
        <f>SUM(Table24102[VISO])</f>
        <v>238</v>
      </c>
      <c r="AT5" s="4"/>
      <c r="AU5" s="4"/>
      <c r="AV5" s="4"/>
      <c r="AW5" s="4"/>
      <c r="AX5" s="4"/>
      <c r="AY5" s="4"/>
    </row>
    <row r="6" spans="1:51" s="4" customFormat="1" ht="34.9" customHeight="1">
      <c r="B6" s="2" t="s">
        <v>0</v>
      </c>
      <c r="C6" s="3" t="s">
        <v>19</v>
      </c>
      <c r="D6" s="3" t="s">
        <v>18</v>
      </c>
      <c r="E6" s="3" t="s">
        <v>86</v>
      </c>
      <c r="F6" s="3" t="s">
        <v>87</v>
      </c>
      <c r="G6" s="3" t="s">
        <v>88</v>
      </c>
      <c r="H6" s="3" t="s">
        <v>89</v>
      </c>
      <c r="I6" s="3" t="s">
        <v>26</v>
      </c>
      <c r="J6" s="3" t="s">
        <v>32</v>
      </c>
      <c r="K6" s="3" t="s">
        <v>33</v>
      </c>
      <c r="L6" s="3" t="s">
        <v>34</v>
      </c>
      <c r="M6" s="3" t="s">
        <v>35</v>
      </c>
      <c r="N6" s="3" t="s">
        <v>36</v>
      </c>
      <c r="O6" s="3" t="s">
        <v>153</v>
      </c>
      <c r="P6" s="3" t="s">
        <v>154</v>
      </c>
      <c r="Q6" s="3" t="s">
        <v>155</v>
      </c>
      <c r="R6" s="3" t="s">
        <v>37</v>
      </c>
      <c r="S6" s="3" t="s">
        <v>38</v>
      </c>
      <c r="T6" s="3" t="s">
        <v>39</v>
      </c>
      <c r="U6" s="3" t="s">
        <v>40</v>
      </c>
      <c r="V6" s="3" t="s">
        <v>41</v>
      </c>
      <c r="W6" s="3" t="s">
        <v>42</v>
      </c>
      <c r="X6" s="3" t="s">
        <v>43</v>
      </c>
      <c r="Y6" s="3" t="s">
        <v>156</v>
      </c>
      <c r="Z6" s="3" t="s">
        <v>157</v>
      </c>
      <c r="AA6" s="3" t="s">
        <v>158</v>
      </c>
      <c r="AB6" s="3" t="s">
        <v>159</v>
      </c>
      <c r="AC6" s="3" t="s">
        <v>160</v>
      </c>
      <c r="AD6" s="3" t="s">
        <v>161</v>
      </c>
      <c r="AE6" s="3" t="s">
        <v>162</v>
      </c>
      <c r="AF6" s="3" t="s">
        <v>44</v>
      </c>
      <c r="AG6" s="3" t="s">
        <v>45</v>
      </c>
      <c r="AH6" s="3" t="s">
        <v>46</v>
      </c>
      <c r="AI6" s="3" t="s">
        <v>47</v>
      </c>
      <c r="AJ6" s="3" t="s">
        <v>81</v>
      </c>
      <c r="AK6" s="3" t="s">
        <v>82</v>
      </c>
      <c r="AL6" s="3" t="s">
        <v>83</v>
      </c>
      <c r="AM6" s="3" t="s">
        <v>84</v>
      </c>
      <c r="AN6" s="3" t="s">
        <v>85</v>
      </c>
      <c r="AO6" s="3" t="s">
        <v>97</v>
      </c>
      <c r="AP6" s="3" t="s">
        <v>31</v>
      </c>
      <c r="AQ6" s="42" t="s">
        <v>96</v>
      </c>
      <c r="AR6" s="42" t="s">
        <v>152</v>
      </c>
      <c r="AS6" s="42" t="s">
        <v>48</v>
      </c>
      <c r="AT6" s="14"/>
      <c r="AU6" s="14"/>
      <c r="AV6" s="14"/>
      <c r="AW6" s="14"/>
      <c r="AX6" s="14"/>
      <c r="AY6" s="14"/>
    </row>
    <row r="7" spans="1:51" s="18" customFormat="1" ht="25.15" customHeight="1">
      <c r="A7" s="16"/>
      <c r="B7" s="5">
        <f t="shared" ref="B7:B23" si="5">ROW(B1)</f>
        <v>1</v>
      </c>
      <c r="C7" s="15" t="s">
        <v>15</v>
      </c>
      <c r="D7" s="15" t="s">
        <v>23</v>
      </c>
      <c r="E7" s="15" t="s">
        <v>91</v>
      </c>
      <c r="F7" s="30">
        <v>44027.541666666664</v>
      </c>
      <c r="G7" s="29" t="s">
        <v>95</v>
      </c>
      <c r="H7" s="31">
        <v>40.853953240000003</v>
      </c>
      <c r="I7" s="15" t="s">
        <v>25</v>
      </c>
      <c r="J7" s="36" t="s">
        <v>97</v>
      </c>
      <c r="K7" s="39" t="s">
        <v>96</v>
      </c>
      <c r="L7" s="39" t="s">
        <v>122</v>
      </c>
      <c r="M7" s="39" t="s">
        <v>96</v>
      </c>
      <c r="N7" s="39" t="s">
        <v>96</v>
      </c>
      <c r="O7" s="37">
        <v>25</v>
      </c>
      <c r="P7" s="5">
        <v>51</v>
      </c>
      <c r="Q7" s="5">
        <v>70</v>
      </c>
      <c r="R7" s="36" t="s">
        <v>97</v>
      </c>
      <c r="S7" s="36" t="s">
        <v>97</v>
      </c>
      <c r="T7" s="36" t="s">
        <v>97</v>
      </c>
      <c r="U7" s="37" t="s">
        <v>31</v>
      </c>
      <c r="V7" s="39">
        <v>5</v>
      </c>
      <c r="W7" s="36">
        <v>0</v>
      </c>
      <c r="X7" s="39" t="s">
        <v>96</v>
      </c>
      <c r="Y7" s="15" t="s">
        <v>130</v>
      </c>
      <c r="Z7" s="39">
        <v>75</v>
      </c>
      <c r="AA7" s="37">
        <v>1</v>
      </c>
      <c r="AB7" s="37">
        <v>1</v>
      </c>
      <c r="AC7" s="39">
        <v>6</v>
      </c>
      <c r="AD7" s="39">
        <v>2</v>
      </c>
      <c r="AE7" s="39">
        <v>0</v>
      </c>
      <c r="AF7" s="39" t="s">
        <v>96</v>
      </c>
      <c r="AG7" s="39" t="s">
        <v>96</v>
      </c>
      <c r="AH7" s="39" t="s">
        <v>96</v>
      </c>
      <c r="AI7" s="15">
        <v>98306</v>
      </c>
      <c r="AJ7" s="39" t="s">
        <v>96</v>
      </c>
      <c r="AK7" s="37">
        <v>2</v>
      </c>
      <c r="AL7" s="36">
        <v>0</v>
      </c>
      <c r="AM7" s="39" t="s">
        <v>96</v>
      </c>
      <c r="AN7" s="15" t="s">
        <v>104</v>
      </c>
      <c r="AO7" s="15">
        <f t="shared" ref="AO7:AO23" si="6">COUNTIF($J7:$AN7,$AO$6)</f>
        <v>4</v>
      </c>
      <c r="AP7" s="15">
        <f t="shared" ref="AP7:AP23" si="7">COUNTIF($J7:$AN7,$AP$6)</f>
        <v>1</v>
      </c>
      <c r="AQ7" s="15">
        <f t="shared" ref="AQ7:AQ23" si="8">COUNTIF($J7:$AN7,$AQ$6)</f>
        <v>9</v>
      </c>
      <c r="AR7" s="15">
        <f>SUM(Table24102[[#This Row],[IŠ DALIES]:[TAIP]])</f>
        <v>10</v>
      </c>
      <c r="AS7" s="15">
        <f>SUM(Table24102[[#This Row],[NE]:[TAIP]])</f>
        <v>14</v>
      </c>
    </row>
    <row r="8" spans="1:51" s="16" customFormat="1" ht="25.15" customHeight="1">
      <c r="B8" s="5">
        <f t="shared" si="5"/>
        <v>2</v>
      </c>
      <c r="C8" s="15" t="s">
        <v>10</v>
      </c>
      <c r="D8" s="15" t="s">
        <v>23</v>
      </c>
      <c r="E8" s="15" t="s">
        <v>91</v>
      </c>
      <c r="F8" s="30">
        <v>44029.375</v>
      </c>
      <c r="G8" s="29" t="s">
        <v>95</v>
      </c>
      <c r="H8" s="31">
        <v>41.021707400000004</v>
      </c>
      <c r="I8" s="15" t="s">
        <v>25</v>
      </c>
      <c r="J8" s="36" t="s">
        <v>97</v>
      </c>
      <c r="K8" s="39" t="s">
        <v>96</v>
      </c>
      <c r="L8" s="37" t="s">
        <v>121</v>
      </c>
      <c r="M8" s="39" t="s">
        <v>96</v>
      </c>
      <c r="N8" s="39" t="s">
        <v>96</v>
      </c>
      <c r="O8" s="37">
        <v>30</v>
      </c>
      <c r="P8" s="5">
        <v>70</v>
      </c>
      <c r="Q8" s="5">
        <v>30</v>
      </c>
      <c r="R8" s="36" t="s">
        <v>97</v>
      </c>
      <c r="S8" s="36" t="s">
        <v>97</v>
      </c>
      <c r="T8" s="36" t="s">
        <v>97</v>
      </c>
      <c r="U8" s="37" t="s">
        <v>31</v>
      </c>
      <c r="V8" s="39">
        <v>5</v>
      </c>
      <c r="W8" s="39">
        <v>6</v>
      </c>
      <c r="X8" s="39" t="s">
        <v>96</v>
      </c>
      <c r="Y8" s="15">
        <v>23500</v>
      </c>
      <c r="Z8" s="36">
        <v>80</v>
      </c>
      <c r="AA8" s="39">
        <v>2</v>
      </c>
      <c r="AB8" s="39">
        <v>1</v>
      </c>
      <c r="AC8" s="39">
        <v>8</v>
      </c>
      <c r="AD8" s="39">
        <v>2</v>
      </c>
      <c r="AE8" s="39">
        <v>0</v>
      </c>
      <c r="AF8" s="39" t="s">
        <v>96</v>
      </c>
      <c r="AG8" s="39" t="s">
        <v>96</v>
      </c>
      <c r="AH8" s="39" t="s">
        <v>96</v>
      </c>
      <c r="AI8" s="15">
        <v>2000</v>
      </c>
      <c r="AJ8" s="39" t="s">
        <v>96</v>
      </c>
      <c r="AK8" s="37">
        <v>2</v>
      </c>
      <c r="AL8" s="36">
        <v>0</v>
      </c>
      <c r="AM8" s="36" t="s">
        <v>97</v>
      </c>
      <c r="AN8" s="15" t="s">
        <v>98</v>
      </c>
      <c r="AO8" s="15">
        <f t="shared" si="6"/>
        <v>5</v>
      </c>
      <c r="AP8" s="15">
        <f t="shared" si="7"/>
        <v>1</v>
      </c>
      <c r="AQ8" s="15">
        <f t="shared" si="8"/>
        <v>8</v>
      </c>
      <c r="AR8" s="15">
        <f>SUM(Table24102[[#This Row],[IŠ DALIES]:[TAIP]])</f>
        <v>9</v>
      </c>
      <c r="AS8" s="15">
        <f>SUM(Table24102[[#This Row],[NE]:[TAIP]])</f>
        <v>14</v>
      </c>
    </row>
    <row r="9" spans="1:51" s="16" customFormat="1" ht="25.15" customHeight="1">
      <c r="B9" s="5">
        <f t="shared" si="5"/>
        <v>3</v>
      </c>
      <c r="C9" s="15" t="s">
        <v>4</v>
      </c>
      <c r="D9" s="15" t="s">
        <v>21</v>
      </c>
      <c r="E9" s="15" t="s">
        <v>27</v>
      </c>
      <c r="F9" s="30">
        <v>44032.375</v>
      </c>
      <c r="G9" s="29" t="s">
        <v>94</v>
      </c>
      <c r="H9" s="31">
        <v>120.95189760000001</v>
      </c>
      <c r="I9" s="15" t="s">
        <v>27</v>
      </c>
      <c r="J9" s="39" t="s">
        <v>96</v>
      </c>
      <c r="K9" s="39" t="s">
        <v>96</v>
      </c>
      <c r="L9" s="36" t="s">
        <v>120</v>
      </c>
      <c r="M9" s="39" t="s">
        <v>96</v>
      </c>
      <c r="N9" s="39" t="s">
        <v>96</v>
      </c>
      <c r="O9" s="37">
        <v>49</v>
      </c>
      <c r="P9" s="5">
        <v>60</v>
      </c>
      <c r="Q9" s="5">
        <v>30</v>
      </c>
      <c r="R9" s="36" t="s">
        <v>97</v>
      </c>
      <c r="S9" s="36" t="s">
        <v>97</v>
      </c>
      <c r="T9" s="37" t="s">
        <v>31</v>
      </c>
      <c r="U9" s="39" t="s">
        <v>96</v>
      </c>
      <c r="V9" s="39">
        <v>6</v>
      </c>
      <c r="W9" s="39">
        <v>4</v>
      </c>
      <c r="X9" s="36" t="s">
        <v>97</v>
      </c>
      <c r="Y9" s="15">
        <v>41176</v>
      </c>
      <c r="Z9" s="39">
        <v>50</v>
      </c>
      <c r="AA9" s="39">
        <v>3</v>
      </c>
      <c r="AB9" s="39">
        <v>4</v>
      </c>
      <c r="AC9" s="39">
        <v>5</v>
      </c>
      <c r="AD9" s="39">
        <v>2</v>
      </c>
      <c r="AE9" s="39">
        <v>17</v>
      </c>
      <c r="AF9" s="36" t="s">
        <v>97</v>
      </c>
      <c r="AG9" s="37" t="s">
        <v>31</v>
      </c>
      <c r="AH9" s="37" t="s">
        <v>31</v>
      </c>
      <c r="AI9" s="15">
        <v>4076</v>
      </c>
      <c r="AJ9" s="36" t="s">
        <v>97</v>
      </c>
      <c r="AK9" s="36">
        <v>0</v>
      </c>
      <c r="AL9" s="36">
        <v>0</v>
      </c>
      <c r="AM9" s="36" t="s">
        <v>97</v>
      </c>
      <c r="AN9" s="15" t="s">
        <v>114</v>
      </c>
      <c r="AO9" s="15">
        <f t="shared" si="6"/>
        <v>6</v>
      </c>
      <c r="AP9" s="15">
        <f t="shared" si="7"/>
        <v>3</v>
      </c>
      <c r="AQ9" s="15">
        <f t="shared" si="8"/>
        <v>5</v>
      </c>
      <c r="AR9" s="15">
        <f>SUM(Table24102[[#This Row],[IŠ DALIES]:[TAIP]])</f>
        <v>8</v>
      </c>
      <c r="AS9" s="15">
        <f>SUM(Table24102[[#This Row],[NE]:[TAIP]])</f>
        <v>14</v>
      </c>
    </row>
    <row r="10" spans="1:51" s="16" customFormat="1" ht="25.15" customHeight="1">
      <c r="B10" s="5">
        <f t="shared" si="5"/>
        <v>4</v>
      </c>
      <c r="C10" s="15" t="s">
        <v>12</v>
      </c>
      <c r="D10" s="15" t="s">
        <v>23</v>
      </c>
      <c r="E10" s="15" t="s">
        <v>29</v>
      </c>
      <c r="F10" s="30">
        <v>44028.375</v>
      </c>
      <c r="G10" s="29" t="s">
        <v>94</v>
      </c>
      <c r="H10" s="31">
        <v>99.741423120000007</v>
      </c>
      <c r="I10" s="15" t="s">
        <v>25</v>
      </c>
      <c r="J10" s="36" t="s">
        <v>97</v>
      </c>
      <c r="K10" s="36" t="s">
        <v>97</v>
      </c>
      <c r="L10" s="36" t="s">
        <v>120</v>
      </c>
      <c r="M10" s="39" t="s">
        <v>96</v>
      </c>
      <c r="N10" s="39" t="s">
        <v>96</v>
      </c>
      <c r="O10" s="37">
        <v>70</v>
      </c>
      <c r="P10" s="5">
        <v>60</v>
      </c>
      <c r="Q10" s="5">
        <v>40.6</v>
      </c>
      <c r="R10" s="36" t="s">
        <v>97</v>
      </c>
      <c r="S10" s="39" t="s">
        <v>96</v>
      </c>
      <c r="T10" s="36" t="s">
        <v>97</v>
      </c>
      <c r="U10" s="39" t="s">
        <v>96</v>
      </c>
      <c r="V10" s="39">
        <v>1</v>
      </c>
      <c r="W10" s="39">
        <v>9</v>
      </c>
      <c r="X10" s="39" t="s">
        <v>96</v>
      </c>
      <c r="Y10" s="15">
        <v>36906</v>
      </c>
      <c r="Z10" s="39">
        <v>60</v>
      </c>
      <c r="AA10" s="39">
        <v>6</v>
      </c>
      <c r="AB10" s="39">
        <v>6</v>
      </c>
      <c r="AC10" s="39">
        <v>24</v>
      </c>
      <c r="AD10" s="39">
        <v>22</v>
      </c>
      <c r="AE10" s="39">
        <v>24</v>
      </c>
      <c r="AF10" s="36" t="s">
        <v>97</v>
      </c>
      <c r="AG10" s="37" t="s">
        <v>31</v>
      </c>
      <c r="AH10" s="39" t="s">
        <v>96</v>
      </c>
      <c r="AI10" s="15">
        <v>20154</v>
      </c>
      <c r="AJ10" s="36" t="s">
        <v>97</v>
      </c>
      <c r="AK10" s="37">
        <v>1</v>
      </c>
      <c r="AL10" s="36">
        <v>0</v>
      </c>
      <c r="AM10" s="39" t="s">
        <v>96</v>
      </c>
      <c r="AN10" s="15" t="s">
        <v>107</v>
      </c>
      <c r="AO10" s="15">
        <f t="shared" si="6"/>
        <v>6</v>
      </c>
      <c r="AP10" s="15">
        <f t="shared" si="7"/>
        <v>1</v>
      </c>
      <c r="AQ10" s="15">
        <f t="shared" si="8"/>
        <v>7</v>
      </c>
      <c r="AR10" s="15">
        <f>SUM(Table24102[[#This Row],[IŠ DALIES]:[TAIP]])</f>
        <v>8</v>
      </c>
      <c r="AS10" s="15">
        <f>SUM(Table24102[[#This Row],[NE]:[TAIP]])</f>
        <v>14</v>
      </c>
    </row>
    <row r="11" spans="1:51" s="16" customFormat="1" ht="25.15" customHeight="1">
      <c r="B11" s="5">
        <f t="shared" si="5"/>
        <v>5</v>
      </c>
      <c r="C11" s="15" t="s">
        <v>16</v>
      </c>
      <c r="D11" s="15" t="s">
        <v>20</v>
      </c>
      <c r="E11" s="15" t="s">
        <v>92</v>
      </c>
      <c r="F11" s="30">
        <v>44029.416666666664</v>
      </c>
      <c r="G11" s="29" t="s">
        <v>94</v>
      </c>
      <c r="H11" s="31">
        <v>95.131165440000004</v>
      </c>
      <c r="I11" s="15" t="s">
        <v>30</v>
      </c>
      <c r="J11" s="36" t="s">
        <v>97</v>
      </c>
      <c r="K11" s="36" t="s">
        <v>97</v>
      </c>
      <c r="L11" s="39" t="s">
        <v>122</v>
      </c>
      <c r="M11" s="39" t="s">
        <v>96</v>
      </c>
      <c r="N11" s="39" t="s">
        <v>96</v>
      </c>
      <c r="O11" s="39">
        <v>99.2</v>
      </c>
      <c r="P11" s="5"/>
      <c r="Q11" s="5">
        <v>0.05</v>
      </c>
      <c r="R11" s="36" t="s">
        <v>97</v>
      </c>
      <c r="S11" s="39" t="s">
        <v>96</v>
      </c>
      <c r="T11" s="39" t="s">
        <v>96</v>
      </c>
      <c r="U11" s="37" t="s">
        <v>31</v>
      </c>
      <c r="V11" s="39">
        <v>2</v>
      </c>
      <c r="W11" s="39">
        <v>2</v>
      </c>
      <c r="X11" s="39" t="s">
        <v>96</v>
      </c>
      <c r="Y11" s="15">
        <v>22360</v>
      </c>
      <c r="Z11" s="39">
        <v>75</v>
      </c>
      <c r="AA11" s="37">
        <v>1</v>
      </c>
      <c r="AB11" s="37">
        <v>1</v>
      </c>
      <c r="AC11" s="39">
        <v>3</v>
      </c>
      <c r="AD11" s="39">
        <v>3</v>
      </c>
      <c r="AE11" s="39">
        <v>3</v>
      </c>
      <c r="AF11" s="36" t="s">
        <v>97</v>
      </c>
      <c r="AG11" s="37" t="s">
        <v>31</v>
      </c>
      <c r="AH11" s="39" t="s">
        <v>96</v>
      </c>
      <c r="AI11" s="15"/>
      <c r="AJ11" s="36" t="s">
        <v>97</v>
      </c>
      <c r="AK11" s="36">
        <v>0</v>
      </c>
      <c r="AL11" s="39">
        <v>20</v>
      </c>
      <c r="AM11" s="36" t="s">
        <v>97</v>
      </c>
      <c r="AN11" s="15" t="s">
        <v>110</v>
      </c>
      <c r="AO11" s="15">
        <f t="shared" si="6"/>
        <v>6</v>
      </c>
      <c r="AP11" s="15">
        <f t="shared" si="7"/>
        <v>2</v>
      </c>
      <c r="AQ11" s="15">
        <f t="shared" si="8"/>
        <v>6</v>
      </c>
      <c r="AR11" s="15">
        <f>SUM(Table24102[[#This Row],[IŠ DALIES]:[TAIP]])</f>
        <v>8</v>
      </c>
      <c r="AS11" s="15">
        <f>SUM(Table24102[[#This Row],[NE]:[TAIP]])</f>
        <v>14</v>
      </c>
    </row>
    <row r="12" spans="1:51" s="16" customFormat="1" ht="25.15" customHeight="1">
      <c r="B12" s="5">
        <f t="shared" si="5"/>
        <v>6</v>
      </c>
      <c r="C12" s="15" t="s">
        <v>17</v>
      </c>
      <c r="D12" s="15" t="s">
        <v>20</v>
      </c>
      <c r="E12" s="15" t="s">
        <v>30</v>
      </c>
      <c r="F12" s="30">
        <v>44032.4375</v>
      </c>
      <c r="G12" s="29" t="s">
        <v>94</v>
      </c>
      <c r="H12" s="31">
        <v>107.96596992000001</v>
      </c>
      <c r="I12" s="15" t="s">
        <v>30</v>
      </c>
      <c r="J12" s="36" t="s">
        <v>97</v>
      </c>
      <c r="K12" s="39" t="s">
        <v>96</v>
      </c>
      <c r="L12" s="39" t="s">
        <v>122</v>
      </c>
      <c r="M12" s="39" t="s">
        <v>96</v>
      </c>
      <c r="N12" s="39" t="s">
        <v>96</v>
      </c>
      <c r="O12" s="37">
        <v>72</v>
      </c>
      <c r="P12" s="5">
        <v>45</v>
      </c>
      <c r="Q12" s="5">
        <v>28</v>
      </c>
      <c r="R12" s="36" t="s">
        <v>97</v>
      </c>
      <c r="S12" s="37" t="s">
        <v>31</v>
      </c>
      <c r="T12" s="36" t="s">
        <v>97</v>
      </c>
      <c r="U12" s="39" t="s">
        <v>96</v>
      </c>
      <c r="V12" s="39">
        <v>4</v>
      </c>
      <c r="W12" s="39">
        <v>2</v>
      </c>
      <c r="X12" s="39" t="s">
        <v>96</v>
      </c>
      <c r="Y12" s="15">
        <v>16630</v>
      </c>
      <c r="Z12" s="37">
        <v>0</v>
      </c>
      <c r="AA12" s="37">
        <v>1</v>
      </c>
      <c r="AB12" s="37">
        <v>1</v>
      </c>
      <c r="AC12" s="39">
        <v>22</v>
      </c>
      <c r="AD12" s="39">
        <v>2</v>
      </c>
      <c r="AE12" s="39">
        <v>22</v>
      </c>
      <c r="AF12" s="36" t="s">
        <v>97</v>
      </c>
      <c r="AG12" s="37" t="s">
        <v>31</v>
      </c>
      <c r="AH12" s="37" t="s">
        <v>31</v>
      </c>
      <c r="AI12" s="15"/>
      <c r="AJ12" s="36" t="s">
        <v>97</v>
      </c>
      <c r="AK12" s="37">
        <v>2</v>
      </c>
      <c r="AL12" s="36">
        <v>0</v>
      </c>
      <c r="AM12" s="36" t="s">
        <v>97</v>
      </c>
      <c r="AN12" s="15" t="s">
        <v>107</v>
      </c>
      <c r="AO12" s="15">
        <f t="shared" si="6"/>
        <v>6</v>
      </c>
      <c r="AP12" s="15">
        <f t="shared" si="7"/>
        <v>3</v>
      </c>
      <c r="AQ12" s="15">
        <f t="shared" si="8"/>
        <v>5</v>
      </c>
      <c r="AR12" s="15">
        <f>SUM(Table24102[[#This Row],[IŠ DALIES]:[TAIP]])</f>
        <v>8</v>
      </c>
      <c r="AS12" s="15">
        <f>SUM(Table24102[[#This Row],[NE]:[TAIP]])</f>
        <v>14</v>
      </c>
    </row>
    <row r="13" spans="1:51" s="16" customFormat="1" ht="25.15" customHeight="1">
      <c r="B13" s="5">
        <f t="shared" si="5"/>
        <v>7</v>
      </c>
      <c r="C13" s="15" t="s">
        <v>2</v>
      </c>
      <c r="D13" s="15" t="s">
        <v>23</v>
      </c>
      <c r="E13" s="15" t="s">
        <v>25</v>
      </c>
      <c r="F13" s="30">
        <v>44028.541666666664</v>
      </c>
      <c r="G13" s="29" t="s">
        <v>94</v>
      </c>
      <c r="H13" s="31">
        <v>91.208814640000014</v>
      </c>
      <c r="I13" s="15" t="s">
        <v>25</v>
      </c>
      <c r="J13" s="36" t="s">
        <v>97</v>
      </c>
      <c r="K13" s="39" t="s">
        <v>96</v>
      </c>
      <c r="L13" s="37" t="s">
        <v>121</v>
      </c>
      <c r="M13" s="39" t="s">
        <v>96</v>
      </c>
      <c r="N13" s="39" t="s">
        <v>96</v>
      </c>
      <c r="O13" s="37">
        <v>60</v>
      </c>
      <c r="P13" s="5">
        <v>50</v>
      </c>
      <c r="Q13" s="5">
        <v>20</v>
      </c>
      <c r="R13" s="36" t="s">
        <v>97</v>
      </c>
      <c r="S13" s="36" t="s">
        <v>97</v>
      </c>
      <c r="T13" s="36" t="s">
        <v>97</v>
      </c>
      <c r="U13" s="37" t="s">
        <v>31</v>
      </c>
      <c r="V13" s="39">
        <v>4</v>
      </c>
      <c r="W13" s="39">
        <v>9</v>
      </c>
      <c r="X13" s="39" t="s">
        <v>96</v>
      </c>
      <c r="Y13" s="15">
        <v>26159</v>
      </c>
      <c r="Z13" s="39">
        <v>70</v>
      </c>
      <c r="AA13" s="39">
        <v>3</v>
      </c>
      <c r="AB13" s="39">
        <v>0</v>
      </c>
      <c r="AC13" s="39">
        <v>10</v>
      </c>
      <c r="AD13" s="39">
        <v>4</v>
      </c>
      <c r="AE13" s="39">
        <v>10</v>
      </c>
      <c r="AF13" s="36" t="s">
        <v>97</v>
      </c>
      <c r="AG13" s="37" t="s">
        <v>31</v>
      </c>
      <c r="AH13" s="39" t="s">
        <v>96</v>
      </c>
      <c r="AI13" s="15">
        <v>26159</v>
      </c>
      <c r="AJ13" s="36" t="s">
        <v>97</v>
      </c>
      <c r="AK13" s="36">
        <v>0</v>
      </c>
      <c r="AL13" s="36">
        <v>0</v>
      </c>
      <c r="AM13" s="36" t="s">
        <v>97</v>
      </c>
      <c r="AN13" s="15" t="s">
        <v>107</v>
      </c>
      <c r="AO13" s="15">
        <f t="shared" si="6"/>
        <v>7</v>
      </c>
      <c r="AP13" s="15">
        <f t="shared" si="7"/>
        <v>2</v>
      </c>
      <c r="AQ13" s="15">
        <f t="shared" si="8"/>
        <v>5</v>
      </c>
      <c r="AR13" s="15">
        <f>SUM(Table24102[[#This Row],[IŠ DALIES]:[TAIP]])</f>
        <v>7</v>
      </c>
      <c r="AS13" s="15">
        <f>SUM(Table24102[[#This Row],[NE]:[TAIP]])</f>
        <v>14</v>
      </c>
    </row>
    <row r="14" spans="1:51" s="16" customFormat="1" ht="25.15" customHeight="1">
      <c r="B14" s="5">
        <f t="shared" si="5"/>
        <v>8</v>
      </c>
      <c r="C14" s="15" t="s">
        <v>5</v>
      </c>
      <c r="D14" s="15" t="s">
        <v>21</v>
      </c>
      <c r="E14" s="15" t="s">
        <v>27</v>
      </c>
      <c r="F14" s="30">
        <v>44028.375</v>
      </c>
      <c r="G14" s="29" t="s">
        <v>94</v>
      </c>
      <c r="H14" s="31">
        <v>107.41472212000001</v>
      </c>
      <c r="I14" s="15" t="s">
        <v>27</v>
      </c>
      <c r="J14" s="39" t="s">
        <v>96</v>
      </c>
      <c r="K14" s="36" t="s">
        <v>97</v>
      </c>
      <c r="L14" s="37" t="s">
        <v>121</v>
      </c>
      <c r="M14" s="39" t="s">
        <v>96</v>
      </c>
      <c r="N14" s="39" t="s">
        <v>96</v>
      </c>
      <c r="O14" s="37">
        <v>68</v>
      </c>
      <c r="P14" s="5">
        <v>40</v>
      </c>
      <c r="Q14" s="5">
        <v>35</v>
      </c>
      <c r="R14" s="36" t="s">
        <v>97</v>
      </c>
      <c r="S14" s="36" t="s">
        <v>97</v>
      </c>
      <c r="T14" s="36" t="s">
        <v>97</v>
      </c>
      <c r="U14" s="39" t="s">
        <v>96</v>
      </c>
      <c r="V14" s="39">
        <v>4</v>
      </c>
      <c r="W14" s="39">
        <v>7</v>
      </c>
      <c r="X14" s="39" t="s">
        <v>96</v>
      </c>
      <c r="Y14" s="15">
        <v>30149</v>
      </c>
      <c r="Z14" s="39">
        <v>55</v>
      </c>
      <c r="AA14" s="39">
        <v>3</v>
      </c>
      <c r="AB14" s="39">
        <v>1</v>
      </c>
      <c r="AC14" s="39">
        <v>18</v>
      </c>
      <c r="AD14" s="39">
        <v>2</v>
      </c>
      <c r="AE14" s="39">
        <v>8</v>
      </c>
      <c r="AF14" s="36" t="s">
        <v>97</v>
      </c>
      <c r="AG14" s="37" t="s">
        <v>31</v>
      </c>
      <c r="AH14" s="39" t="s">
        <v>96</v>
      </c>
      <c r="AI14" s="15">
        <v>28590</v>
      </c>
      <c r="AJ14" s="36" t="s">
        <v>97</v>
      </c>
      <c r="AK14" s="36">
        <v>0</v>
      </c>
      <c r="AL14" s="36">
        <v>0</v>
      </c>
      <c r="AM14" s="36" t="s">
        <v>97</v>
      </c>
      <c r="AN14" s="15" t="s">
        <v>108</v>
      </c>
      <c r="AO14" s="15">
        <f t="shared" si="6"/>
        <v>7</v>
      </c>
      <c r="AP14" s="15">
        <f t="shared" si="7"/>
        <v>1</v>
      </c>
      <c r="AQ14" s="15">
        <f t="shared" si="8"/>
        <v>6</v>
      </c>
      <c r="AR14" s="15">
        <f>SUM(Table24102[[#This Row],[IŠ DALIES]:[TAIP]])</f>
        <v>7</v>
      </c>
      <c r="AS14" s="15">
        <f>SUM(Table24102[[#This Row],[NE]:[TAIP]])</f>
        <v>14</v>
      </c>
    </row>
    <row r="15" spans="1:51" s="16" customFormat="1" ht="25.15" customHeight="1">
      <c r="B15" s="5">
        <f t="shared" si="5"/>
        <v>9</v>
      </c>
      <c r="C15" s="15" t="s">
        <v>8</v>
      </c>
      <c r="D15" s="15" t="s">
        <v>23</v>
      </c>
      <c r="E15" s="15" t="s">
        <v>25</v>
      </c>
      <c r="F15" s="30">
        <v>44027.5625</v>
      </c>
      <c r="G15" s="29" t="s">
        <v>94</v>
      </c>
      <c r="H15" s="31">
        <v>67.925248400000001</v>
      </c>
      <c r="I15" s="15" t="s">
        <v>25</v>
      </c>
      <c r="J15" s="36" t="s">
        <v>97</v>
      </c>
      <c r="K15" s="36" t="s">
        <v>97</v>
      </c>
      <c r="L15" s="39" t="s">
        <v>122</v>
      </c>
      <c r="M15" s="39" t="s">
        <v>96</v>
      </c>
      <c r="N15" s="39" t="s">
        <v>96</v>
      </c>
      <c r="O15" s="37">
        <v>26.4</v>
      </c>
      <c r="P15" s="5">
        <v>86</v>
      </c>
      <c r="Q15" s="5">
        <v>30</v>
      </c>
      <c r="R15" s="36" t="s">
        <v>97</v>
      </c>
      <c r="S15" s="39" t="s">
        <v>96</v>
      </c>
      <c r="T15" s="36" t="s">
        <v>97</v>
      </c>
      <c r="U15" s="39" t="s">
        <v>96</v>
      </c>
      <c r="V15" s="39">
        <v>3</v>
      </c>
      <c r="W15" s="36">
        <v>0</v>
      </c>
      <c r="X15" s="39" t="s">
        <v>96</v>
      </c>
      <c r="Y15" s="15">
        <v>33584</v>
      </c>
      <c r="Z15" s="39">
        <v>50</v>
      </c>
      <c r="AA15" s="37">
        <v>1</v>
      </c>
      <c r="AB15" s="37">
        <v>1</v>
      </c>
      <c r="AC15" s="39">
        <v>13</v>
      </c>
      <c r="AD15" s="39">
        <v>0</v>
      </c>
      <c r="AE15" s="39">
        <v>0</v>
      </c>
      <c r="AF15" s="36" t="s">
        <v>97</v>
      </c>
      <c r="AG15" s="37" t="s">
        <v>31</v>
      </c>
      <c r="AH15" s="39" t="s">
        <v>96</v>
      </c>
      <c r="AI15" s="15">
        <v>100</v>
      </c>
      <c r="AJ15" s="36" t="s">
        <v>97</v>
      </c>
      <c r="AK15" s="36">
        <v>0</v>
      </c>
      <c r="AL15" s="36">
        <v>0</v>
      </c>
      <c r="AM15" s="36" t="s">
        <v>97</v>
      </c>
      <c r="AN15" s="15" t="s">
        <v>113</v>
      </c>
      <c r="AO15" s="15">
        <f t="shared" si="6"/>
        <v>7</v>
      </c>
      <c r="AP15" s="15">
        <f t="shared" si="7"/>
        <v>1</v>
      </c>
      <c r="AQ15" s="15">
        <f t="shared" si="8"/>
        <v>6</v>
      </c>
      <c r="AR15" s="15">
        <f>SUM(Table24102[[#This Row],[IŠ DALIES]:[TAIP]])</f>
        <v>7</v>
      </c>
      <c r="AS15" s="15">
        <f>SUM(Table24102[[#This Row],[NE]:[TAIP]])</f>
        <v>14</v>
      </c>
    </row>
    <row r="16" spans="1:51" s="16" customFormat="1" ht="25.15" customHeight="1">
      <c r="B16" s="5">
        <f t="shared" si="5"/>
        <v>10</v>
      </c>
      <c r="C16" s="15" t="s">
        <v>11</v>
      </c>
      <c r="D16" s="15" t="s">
        <v>23</v>
      </c>
      <c r="E16" s="15" t="s">
        <v>29</v>
      </c>
      <c r="F16" s="30">
        <v>44029.416666666664</v>
      </c>
      <c r="G16" s="29" t="s">
        <v>94</v>
      </c>
      <c r="H16" s="31">
        <v>75.601473560000002</v>
      </c>
      <c r="I16" s="15" t="s">
        <v>25</v>
      </c>
      <c r="J16" s="36" t="s">
        <v>97</v>
      </c>
      <c r="K16" s="39" t="s">
        <v>96</v>
      </c>
      <c r="L16" s="37" t="s">
        <v>121</v>
      </c>
      <c r="M16" s="39" t="s">
        <v>96</v>
      </c>
      <c r="N16" s="39" t="s">
        <v>96</v>
      </c>
      <c r="O16" s="37">
        <v>60</v>
      </c>
      <c r="P16" s="5">
        <v>50</v>
      </c>
      <c r="Q16" s="5">
        <v>20</v>
      </c>
      <c r="R16" s="36" t="s">
        <v>97</v>
      </c>
      <c r="S16" s="36" t="s">
        <v>97</v>
      </c>
      <c r="T16" s="36" t="s">
        <v>97</v>
      </c>
      <c r="U16" s="37" t="s">
        <v>31</v>
      </c>
      <c r="V16" s="39">
        <v>8</v>
      </c>
      <c r="W16" s="36">
        <v>0</v>
      </c>
      <c r="X16" s="39" t="s">
        <v>96</v>
      </c>
      <c r="Y16" s="15">
        <v>32546</v>
      </c>
      <c r="Z16" s="39">
        <v>70</v>
      </c>
      <c r="AA16" s="39">
        <v>2</v>
      </c>
      <c r="AB16" s="39">
        <v>6</v>
      </c>
      <c r="AC16" s="39">
        <v>8</v>
      </c>
      <c r="AD16" s="39">
        <v>4</v>
      </c>
      <c r="AE16" s="39">
        <v>8</v>
      </c>
      <c r="AF16" s="36" t="s">
        <v>97</v>
      </c>
      <c r="AG16" s="37" t="s">
        <v>31</v>
      </c>
      <c r="AH16" s="39" t="s">
        <v>96</v>
      </c>
      <c r="AI16" s="15">
        <v>32546</v>
      </c>
      <c r="AJ16" s="36" t="s">
        <v>97</v>
      </c>
      <c r="AK16" s="36">
        <v>0</v>
      </c>
      <c r="AL16" s="36">
        <v>0</v>
      </c>
      <c r="AM16" s="36" t="s">
        <v>97</v>
      </c>
      <c r="AN16" s="15" t="s">
        <v>107</v>
      </c>
      <c r="AO16" s="15">
        <f t="shared" si="6"/>
        <v>7</v>
      </c>
      <c r="AP16" s="15">
        <f t="shared" si="7"/>
        <v>2</v>
      </c>
      <c r="AQ16" s="15">
        <f t="shared" si="8"/>
        <v>5</v>
      </c>
      <c r="AR16" s="15">
        <f>SUM(Table24102[[#This Row],[IŠ DALIES]:[TAIP]])</f>
        <v>7</v>
      </c>
      <c r="AS16" s="15">
        <f>SUM(Table24102[[#This Row],[NE]:[TAIP]])</f>
        <v>14</v>
      </c>
    </row>
    <row r="17" spans="2:51" s="16" customFormat="1" ht="25.15" customHeight="1">
      <c r="B17" s="5">
        <f t="shared" si="5"/>
        <v>11</v>
      </c>
      <c r="C17" s="15" t="s">
        <v>3</v>
      </c>
      <c r="D17" s="15" t="s">
        <v>20</v>
      </c>
      <c r="E17" s="15" t="s">
        <v>30</v>
      </c>
      <c r="F17" s="30">
        <v>44032.416666666664</v>
      </c>
      <c r="G17" s="29" t="s">
        <v>94</v>
      </c>
      <c r="H17" s="31">
        <v>63.939281400000006</v>
      </c>
      <c r="I17" s="15" t="s">
        <v>30</v>
      </c>
      <c r="J17" s="36" t="s">
        <v>97</v>
      </c>
      <c r="K17" s="36" t="s">
        <v>97</v>
      </c>
      <c r="L17" s="36" t="s">
        <v>123</v>
      </c>
      <c r="M17" s="39" t="s">
        <v>96</v>
      </c>
      <c r="N17" s="39" t="s">
        <v>96</v>
      </c>
      <c r="O17" s="37">
        <v>60</v>
      </c>
      <c r="P17" s="5">
        <v>25</v>
      </c>
      <c r="Q17" s="5">
        <v>25</v>
      </c>
      <c r="R17" s="36" t="s">
        <v>97</v>
      </c>
      <c r="S17" s="36" t="s">
        <v>97</v>
      </c>
      <c r="T17" s="37" t="s">
        <v>31</v>
      </c>
      <c r="U17" s="36" t="s">
        <v>97</v>
      </c>
      <c r="V17" s="39">
        <v>5</v>
      </c>
      <c r="W17" s="39">
        <v>7</v>
      </c>
      <c r="X17" s="36" t="s">
        <v>97</v>
      </c>
      <c r="Y17" s="15">
        <v>16110</v>
      </c>
      <c r="Z17" s="39">
        <v>70</v>
      </c>
      <c r="AA17" s="37">
        <v>2</v>
      </c>
      <c r="AB17" s="37">
        <v>0</v>
      </c>
      <c r="AC17" s="39">
        <v>11</v>
      </c>
      <c r="AD17" s="39">
        <v>2</v>
      </c>
      <c r="AE17" s="39">
        <v>11</v>
      </c>
      <c r="AF17" s="36" t="s">
        <v>97</v>
      </c>
      <c r="AG17" s="37" t="s">
        <v>31</v>
      </c>
      <c r="AH17" s="39" t="s">
        <v>96</v>
      </c>
      <c r="AI17" s="15">
        <v>61756</v>
      </c>
      <c r="AJ17" s="39" t="s">
        <v>96</v>
      </c>
      <c r="AK17" s="36">
        <v>0</v>
      </c>
      <c r="AL17" s="36">
        <v>0</v>
      </c>
      <c r="AM17" s="36" t="s">
        <v>97</v>
      </c>
      <c r="AN17" s="15" t="s">
        <v>112</v>
      </c>
      <c r="AO17" s="15">
        <f t="shared" si="6"/>
        <v>8</v>
      </c>
      <c r="AP17" s="15">
        <f t="shared" si="7"/>
        <v>2</v>
      </c>
      <c r="AQ17" s="15">
        <f t="shared" si="8"/>
        <v>4</v>
      </c>
      <c r="AR17" s="15">
        <f>SUM(Table24102[[#This Row],[IŠ DALIES]:[TAIP]])</f>
        <v>6</v>
      </c>
      <c r="AS17" s="15">
        <f>SUM(Table24102[[#This Row],[NE]:[TAIP]])</f>
        <v>14</v>
      </c>
    </row>
    <row r="18" spans="2:51" s="16" customFormat="1" ht="25.15" customHeight="1">
      <c r="B18" s="5">
        <f t="shared" si="5"/>
        <v>12</v>
      </c>
      <c r="C18" s="15" t="s">
        <v>7</v>
      </c>
      <c r="D18" s="15" t="s">
        <v>20</v>
      </c>
      <c r="E18" s="15" t="s">
        <v>29</v>
      </c>
      <c r="F18" s="30">
        <v>44028.416666666664</v>
      </c>
      <c r="G18" s="29" t="s">
        <v>94</v>
      </c>
      <c r="H18" s="31">
        <v>67.234044960000006</v>
      </c>
      <c r="I18" s="15" t="s">
        <v>30</v>
      </c>
      <c r="J18" s="36" t="s">
        <v>97</v>
      </c>
      <c r="K18" s="39" t="s">
        <v>96</v>
      </c>
      <c r="L18" s="37" t="s">
        <v>121</v>
      </c>
      <c r="M18" s="39" t="s">
        <v>96</v>
      </c>
      <c r="N18" s="39" t="s">
        <v>96</v>
      </c>
      <c r="O18" s="37">
        <v>30</v>
      </c>
      <c r="P18" s="5">
        <v>40</v>
      </c>
      <c r="Q18" s="5">
        <v>30</v>
      </c>
      <c r="R18" s="36" t="s">
        <v>97</v>
      </c>
      <c r="S18" s="37" t="s">
        <v>31</v>
      </c>
      <c r="T18" s="36" t="s">
        <v>97</v>
      </c>
      <c r="U18" s="36" t="s">
        <v>97</v>
      </c>
      <c r="V18" s="39">
        <v>7</v>
      </c>
      <c r="W18" s="36">
        <v>0</v>
      </c>
      <c r="X18" s="36" t="s">
        <v>97</v>
      </c>
      <c r="Y18" s="15">
        <v>15280</v>
      </c>
      <c r="Z18" s="37">
        <v>80</v>
      </c>
      <c r="AA18" s="36">
        <v>0</v>
      </c>
      <c r="AB18" s="36">
        <v>0</v>
      </c>
      <c r="AC18" s="39">
        <v>31</v>
      </c>
      <c r="AD18" s="39">
        <v>0</v>
      </c>
      <c r="AE18" s="39">
        <v>11</v>
      </c>
      <c r="AF18" s="36" t="s">
        <v>97</v>
      </c>
      <c r="AG18" s="37" t="s">
        <v>31</v>
      </c>
      <c r="AH18" s="39" t="s">
        <v>96</v>
      </c>
      <c r="AI18" s="15">
        <v>18023</v>
      </c>
      <c r="AJ18" s="36" t="s">
        <v>97</v>
      </c>
      <c r="AK18" s="36">
        <v>0</v>
      </c>
      <c r="AL18" s="36">
        <v>0</v>
      </c>
      <c r="AM18" s="36" t="s">
        <v>97</v>
      </c>
      <c r="AN18" s="15" t="s">
        <v>106</v>
      </c>
      <c r="AO18" s="15">
        <f t="shared" si="6"/>
        <v>8</v>
      </c>
      <c r="AP18" s="15">
        <f t="shared" si="7"/>
        <v>2</v>
      </c>
      <c r="AQ18" s="15">
        <f t="shared" si="8"/>
        <v>4</v>
      </c>
      <c r="AR18" s="15">
        <f>SUM(Table24102[[#This Row],[IŠ DALIES]:[TAIP]])</f>
        <v>6</v>
      </c>
      <c r="AS18" s="15">
        <f>SUM(Table24102[[#This Row],[NE]:[TAIP]])</f>
        <v>14</v>
      </c>
    </row>
    <row r="19" spans="2:51" s="16" customFormat="1" ht="25.15" customHeight="1">
      <c r="B19" s="5">
        <f t="shared" si="5"/>
        <v>13</v>
      </c>
      <c r="C19" s="15" t="s">
        <v>13</v>
      </c>
      <c r="D19" s="15" t="s">
        <v>20</v>
      </c>
      <c r="E19" s="15" t="s">
        <v>28</v>
      </c>
      <c r="F19" s="30">
        <v>44032.416666666664</v>
      </c>
      <c r="G19" s="29" t="s">
        <v>94</v>
      </c>
      <c r="H19" s="31">
        <v>87.759038680000003</v>
      </c>
      <c r="I19" s="15" t="s">
        <v>30</v>
      </c>
      <c r="J19" s="36" t="s">
        <v>97</v>
      </c>
      <c r="K19" s="39" t="s">
        <v>96</v>
      </c>
      <c r="L19" s="37" t="s">
        <v>121</v>
      </c>
      <c r="M19" s="39" t="s">
        <v>96</v>
      </c>
      <c r="N19" s="39" t="s">
        <v>96</v>
      </c>
      <c r="O19" s="37">
        <v>49.1</v>
      </c>
      <c r="P19" s="5">
        <v>60</v>
      </c>
      <c r="Q19" s="5">
        <v>30</v>
      </c>
      <c r="R19" s="36" t="s">
        <v>97</v>
      </c>
      <c r="S19" s="36" t="s">
        <v>97</v>
      </c>
      <c r="T19" s="36" t="s">
        <v>97</v>
      </c>
      <c r="U19" s="37" t="s">
        <v>31</v>
      </c>
      <c r="V19" s="39">
        <v>6</v>
      </c>
      <c r="W19" s="36">
        <v>0</v>
      </c>
      <c r="X19" s="36" t="s">
        <v>97</v>
      </c>
      <c r="Y19" s="15">
        <v>38840</v>
      </c>
      <c r="Z19" s="39">
        <v>75</v>
      </c>
      <c r="AA19" s="39">
        <v>3</v>
      </c>
      <c r="AB19" s="39">
        <v>0</v>
      </c>
      <c r="AC19" s="39">
        <v>15</v>
      </c>
      <c r="AD19" s="39">
        <v>3</v>
      </c>
      <c r="AE19" s="39">
        <v>8</v>
      </c>
      <c r="AF19" s="36" t="s">
        <v>97</v>
      </c>
      <c r="AG19" s="37" t="s">
        <v>31</v>
      </c>
      <c r="AH19" s="39" t="s">
        <v>96</v>
      </c>
      <c r="AI19" s="15">
        <v>37184</v>
      </c>
      <c r="AJ19" s="36" t="s">
        <v>97</v>
      </c>
      <c r="AK19" s="36">
        <v>0</v>
      </c>
      <c r="AL19" s="36">
        <v>0</v>
      </c>
      <c r="AM19" s="36" t="s">
        <v>97</v>
      </c>
      <c r="AN19" s="15" t="s">
        <v>107</v>
      </c>
      <c r="AO19" s="15">
        <f t="shared" si="6"/>
        <v>8</v>
      </c>
      <c r="AP19" s="15">
        <f t="shared" si="7"/>
        <v>2</v>
      </c>
      <c r="AQ19" s="15">
        <f t="shared" si="8"/>
        <v>4</v>
      </c>
      <c r="AR19" s="15">
        <f>SUM(Table24102[[#This Row],[IŠ DALIES]:[TAIP]])</f>
        <v>6</v>
      </c>
      <c r="AS19" s="15">
        <f>SUM(Table24102[[#This Row],[NE]:[TAIP]])</f>
        <v>14</v>
      </c>
    </row>
    <row r="20" spans="2:51" s="16" customFormat="1" ht="25.15" customHeight="1">
      <c r="B20" s="5">
        <f t="shared" si="5"/>
        <v>14</v>
      </c>
      <c r="C20" s="15" t="s">
        <v>1</v>
      </c>
      <c r="D20" s="15" t="s">
        <v>20</v>
      </c>
      <c r="E20" s="15" t="s">
        <v>30</v>
      </c>
      <c r="F20" s="30">
        <v>44027.416666666664</v>
      </c>
      <c r="G20" s="29" t="s">
        <v>94</v>
      </c>
      <c r="H20" s="31">
        <v>105.38224472</v>
      </c>
      <c r="I20" s="15" t="s">
        <v>30</v>
      </c>
      <c r="J20" s="36" t="s">
        <v>97</v>
      </c>
      <c r="K20" s="36" t="s">
        <v>97</v>
      </c>
      <c r="L20" s="36" t="s">
        <v>123</v>
      </c>
      <c r="M20" s="39" t="s">
        <v>96</v>
      </c>
      <c r="N20" s="39" t="s">
        <v>96</v>
      </c>
      <c r="O20" s="37">
        <v>14.59</v>
      </c>
      <c r="P20" s="5">
        <v>20</v>
      </c>
      <c r="Q20" s="5">
        <v>25</v>
      </c>
      <c r="R20" s="36" t="s">
        <v>97</v>
      </c>
      <c r="S20" s="36" t="s">
        <v>97</v>
      </c>
      <c r="T20" s="36" t="s">
        <v>97</v>
      </c>
      <c r="U20" s="36" t="s">
        <v>97</v>
      </c>
      <c r="V20" s="39">
        <v>6</v>
      </c>
      <c r="W20" s="39">
        <v>6</v>
      </c>
      <c r="X20" s="36" t="s">
        <v>97</v>
      </c>
      <c r="Y20" s="15">
        <v>26360</v>
      </c>
      <c r="Z20" s="39">
        <v>50</v>
      </c>
      <c r="AA20" s="39">
        <v>6</v>
      </c>
      <c r="AB20" s="39">
        <v>0</v>
      </c>
      <c r="AC20" s="39">
        <v>30</v>
      </c>
      <c r="AD20" s="39">
        <v>3</v>
      </c>
      <c r="AE20" s="39">
        <v>10</v>
      </c>
      <c r="AF20" s="39" t="s">
        <v>96</v>
      </c>
      <c r="AG20" s="37" t="s">
        <v>31</v>
      </c>
      <c r="AH20" s="39" t="s">
        <v>96</v>
      </c>
      <c r="AI20" s="15">
        <v>24531</v>
      </c>
      <c r="AJ20" s="36" t="s">
        <v>97</v>
      </c>
      <c r="AK20" s="36">
        <v>0</v>
      </c>
      <c r="AL20" s="36">
        <v>0</v>
      </c>
      <c r="AM20" s="36" t="s">
        <v>97</v>
      </c>
      <c r="AN20" s="15" t="s">
        <v>107</v>
      </c>
      <c r="AO20" s="15">
        <f t="shared" si="6"/>
        <v>9</v>
      </c>
      <c r="AP20" s="15">
        <f t="shared" si="7"/>
        <v>1</v>
      </c>
      <c r="AQ20" s="15">
        <f t="shared" si="8"/>
        <v>4</v>
      </c>
      <c r="AR20" s="15">
        <f>SUM(Table24102[[#This Row],[IŠ DALIES]:[TAIP]])</f>
        <v>5</v>
      </c>
      <c r="AS20" s="15">
        <f>SUM(Table24102[[#This Row],[NE]:[TAIP]])</f>
        <v>14</v>
      </c>
    </row>
    <row r="21" spans="2:51" s="17" customFormat="1" ht="25.15" customHeight="1">
      <c r="B21" s="5">
        <f t="shared" si="5"/>
        <v>15</v>
      </c>
      <c r="C21" s="15" t="s">
        <v>14</v>
      </c>
      <c r="D21" s="15" t="s">
        <v>22</v>
      </c>
      <c r="E21" s="15" t="s">
        <v>27</v>
      </c>
      <c r="F21" s="30">
        <v>44029.4375</v>
      </c>
      <c r="G21" s="29" t="s">
        <v>94</v>
      </c>
      <c r="H21" s="31">
        <v>115.11356020000001</v>
      </c>
      <c r="I21" s="15" t="s">
        <v>25</v>
      </c>
      <c r="J21" s="36" t="s">
        <v>97</v>
      </c>
      <c r="K21" s="36" t="s">
        <v>97</v>
      </c>
      <c r="L21" s="36" t="s">
        <v>120</v>
      </c>
      <c r="M21" s="36" t="s">
        <v>97</v>
      </c>
      <c r="N21" s="39" t="s">
        <v>96</v>
      </c>
      <c r="O21" s="37">
        <v>51.1</v>
      </c>
      <c r="P21" s="5">
        <v>35</v>
      </c>
      <c r="Q21" s="5">
        <v>10</v>
      </c>
      <c r="R21" s="36" t="s">
        <v>97</v>
      </c>
      <c r="S21" s="39" t="s">
        <v>96</v>
      </c>
      <c r="T21" s="36" t="s">
        <v>97</v>
      </c>
      <c r="U21" s="39" t="s">
        <v>96</v>
      </c>
      <c r="V21" s="39">
        <v>5</v>
      </c>
      <c r="W21" s="39">
        <v>4</v>
      </c>
      <c r="X21" s="36" t="s">
        <v>97</v>
      </c>
      <c r="Y21" s="15">
        <v>23324</v>
      </c>
      <c r="Z21" s="37">
        <v>25</v>
      </c>
      <c r="AA21" s="37">
        <v>2</v>
      </c>
      <c r="AB21" s="37">
        <v>0</v>
      </c>
      <c r="AC21" s="39">
        <v>2</v>
      </c>
      <c r="AD21" s="39">
        <v>2</v>
      </c>
      <c r="AE21" s="39">
        <v>8</v>
      </c>
      <c r="AF21" s="36" t="s">
        <v>97</v>
      </c>
      <c r="AG21" s="37" t="s">
        <v>31</v>
      </c>
      <c r="AH21" s="39" t="s">
        <v>96</v>
      </c>
      <c r="AI21" s="15">
        <v>5796</v>
      </c>
      <c r="AJ21" s="36" t="s">
        <v>97</v>
      </c>
      <c r="AK21" s="37">
        <v>1</v>
      </c>
      <c r="AL21" s="39">
        <v>100</v>
      </c>
      <c r="AM21" s="36" t="s">
        <v>97</v>
      </c>
      <c r="AN21" s="15" t="s">
        <v>111</v>
      </c>
      <c r="AO21" s="15">
        <f t="shared" si="6"/>
        <v>9</v>
      </c>
      <c r="AP21" s="15">
        <f t="shared" si="7"/>
        <v>1</v>
      </c>
      <c r="AQ21" s="15">
        <f t="shared" si="8"/>
        <v>4</v>
      </c>
      <c r="AR21" s="15">
        <f>SUM(Table24102[[#This Row],[IŠ DALIES]:[TAIP]])</f>
        <v>5</v>
      </c>
      <c r="AS21" s="15">
        <f>SUM(Table24102[[#This Row],[NE]:[TAIP]])</f>
        <v>14</v>
      </c>
      <c r="AT21" s="21"/>
      <c r="AU21" s="21"/>
      <c r="AV21" s="21"/>
      <c r="AW21" s="21"/>
      <c r="AX21" s="21"/>
      <c r="AY21" s="21"/>
    </row>
    <row r="22" spans="2:51" s="17" customFormat="1" ht="25.15" customHeight="1">
      <c r="B22" s="5">
        <f t="shared" si="5"/>
        <v>16</v>
      </c>
      <c r="C22" s="15" t="s">
        <v>6</v>
      </c>
      <c r="D22" s="15" t="s">
        <v>24</v>
      </c>
      <c r="E22" s="15" t="s">
        <v>90</v>
      </c>
      <c r="F22" s="30">
        <v>44028.4375</v>
      </c>
      <c r="G22" s="29" t="s">
        <v>93</v>
      </c>
      <c r="H22" s="31">
        <v>188.44661156000001</v>
      </c>
      <c r="I22" s="15" t="s">
        <v>27</v>
      </c>
      <c r="J22" s="36" t="s">
        <v>97</v>
      </c>
      <c r="K22" s="36" t="s">
        <v>97</v>
      </c>
      <c r="L22" s="39" t="s">
        <v>122</v>
      </c>
      <c r="M22" s="36" t="s">
        <v>97</v>
      </c>
      <c r="N22" s="39" t="s">
        <v>96</v>
      </c>
      <c r="O22" s="37">
        <v>46.7</v>
      </c>
      <c r="P22" s="5">
        <v>56</v>
      </c>
      <c r="Q22" s="5">
        <v>40</v>
      </c>
      <c r="R22" s="36" t="s">
        <v>97</v>
      </c>
      <c r="S22" s="36" t="s">
        <v>97</v>
      </c>
      <c r="T22" s="36" t="s">
        <v>97</v>
      </c>
      <c r="U22" s="39" t="s">
        <v>96</v>
      </c>
      <c r="V22" s="39">
        <v>3</v>
      </c>
      <c r="W22" s="39">
        <v>2</v>
      </c>
      <c r="X22" s="36" t="s">
        <v>97</v>
      </c>
      <c r="Y22" s="15">
        <v>10120</v>
      </c>
      <c r="Z22" s="37">
        <v>0</v>
      </c>
      <c r="AA22" s="37">
        <v>2</v>
      </c>
      <c r="AB22" s="37">
        <v>0</v>
      </c>
      <c r="AC22" s="39">
        <v>0</v>
      </c>
      <c r="AD22" s="39">
        <v>0</v>
      </c>
      <c r="AE22" s="39">
        <v>9</v>
      </c>
      <c r="AF22" s="36" t="s">
        <v>97</v>
      </c>
      <c r="AG22" s="37" t="s">
        <v>31</v>
      </c>
      <c r="AH22" s="37" t="s">
        <v>31</v>
      </c>
      <c r="AI22" s="15">
        <v>100</v>
      </c>
      <c r="AJ22" s="36" t="s">
        <v>97</v>
      </c>
      <c r="AK22" s="37">
        <v>4</v>
      </c>
      <c r="AL22" s="39">
        <v>15</v>
      </c>
      <c r="AM22" s="36" t="s">
        <v>97</v>
      </c>
      <c r="AN22" s="15" t="s">
        <v>109</v>
      </c>
      <c r="AO22" s="15">
        <f t="shared" si="6"/>
        <v>10</v>
      </c>
      <c r="AP22" s="15">
        <f t="shared" si="7"/>
        <v>2</v>
      </c>
      <c r="AQ22" s="15">
        <f t="shared" si="8"/>
        <v>2</v>
      </c>
      <c r="AR22" s="15">
        <f>SUM(Table24102[[#This Row],[IŠ DALIES]:[TAIP]])</f>
        <v>4</v>
      </c>
      <c r="AS22" s="15">
        <f>SUM(Table24102[[#This Row],[NE]:[TAIP]])</f>
        <v>14</v>
      </c>
      <c r="AT22" s="21"/>
      <c r="AU22" s="21"/>
      <c r="AV22" s="21"/>
      <c r="AW22" s="21"/>
      <c r="AX22" s="21"/>
      <c r="AY22" s="21"/>
    </row>
    <row r="23" spans="2:51" s="17" customFormat="1" ht="25.15" customHeight="1">
      <c r="B23" s="5">
        <f t="shared" si="5"/>
        <v>17</v>
      </c>
      <c r="C23" s="15" t="s">
        <v>9</v>
      </c>
      <c r="D23" s="15" t="s">
        <v>23</v>
      </c>
      <c r="E23" s="15" t="s">
        <v>25</v>
      </c>
      <c r="F23" s="30">
        <v>44028.375</v>
      </c>
      <c r="G23" s="29" t="s">
        <v>94</v>
      </c>
      <c r="H23" s="31">
        <v>78.962798000000006</v>
      </c>
      <c r="I23" s="15" t="s">
        <v>25</v>
      </c>
      <c r="J23" s="36" t="s">
        <v>97</v>
      </c>
      <c r="K23" s="36" t="s">
        <v>97</v>
      </c>
      <c r="L23" s="36" t="s">
        <v>123</v>
      </c>
      <c r="M23" s="36" t="s">
        <v>97</v>
      </c>
      <c r="N23" s="39" t="s">
        <v>96</v>
      </c>
      <c r="O23" s="37">
        <v>60.6</v>
      </c>
      <c r="P23" s="5">
        <v>80</v>
      </c>
      <c r="Q23" s="5">
        <v>30</v>
      </c>
      <c r="R23" s="36" t="s">
        <v>97</v>
      </c>
      <c r="S23" s="36" t="s">
        <v>97</v>
      </c>
      <c r="T23" s="36" t="s">
        <v>97</v>
      </c>
      <c r="U23" s="36" t="s">
        <v>97</v>
      </c>
      <c r="V23" s="39">
        <v>5</v>
      </c>
      <c r="W23" s="36">
        <v>0</v>
      </c>
      <c r="X23" s="36" t="s">
        <v>97</v>
      </c>
      <c r="Y23" s="15">
        <v>16392</v>
      </c>
      <c r="Z23" s="37">
        <v>80</v>
      </c>
      <c r="AA23" s="39">
        <v>7</v>
      </c>
      <c r="AB23" s="39">
        <v>12</v>
      </c>
      <c r="AC23" s="39">
        <v>26</v>
      </c>
      <c r="AD23" s="39">
        <v>8</v>
      </c>
      <c r="AE23" s="39">
        <v>23</v>
      </c>
      <c r="AF23" s="36" t="s">
        <v>97</v>
      </c>
      <c r="AG23" s="37" t="s">
        <v>31</v>
      </c>
      <c r="AH23" s="39" t="s">
        <v>96</v>
      </c>
      <c r="AI23" s="15">
        <v>16392</v>
      </c>
      <c r="AJ23" s="36" t="s">
        <v>97</v>
      </c>
      <c r="AK23" s="37">
        <v>8</v>
      </c>
      <c r="AL23" s="36">
        <v>0</v>
      </c>
      <c r="AM23" s="36" t="s">
        <v>97</v>
      </c>
      <c r="AN23" s="15" t="s">
        <v>107</v>
      </c>
      <c r="AO23" s="15">
        <f t="shared" si="6"/>
        <v>11</v>
      </c>
      <c r="AP23" s="15">
        <f t="shared" si="7"/>
        <v>1</v>
      </c>
      <c r="AQ23" s="15">
        <f t="shared" si="8"/>
        <v>2</v>
      </c>
      <c r="AR23" s="15">
        <f>SUM(Table24102[[#This Row],[IŠ DALIES]:[TAIP]])</f>
        <v>3</v>
      </c>
      <c r="AS23" s="15">
        <f>SUM(Table24102[[#This Row],[NE]:[TAIP]])</f>
        <v>14</v>
      </c>
      <c r="AT23" s="21"/>
      <c r="AU23" s="21"/>
      <c r="AV23" s="21"/>
      <c r="AW23" s="21"/>
      <c r="AX23" s="21"/>
      <c r="AY23" s="21"/>
    </row>
    <row r="24" spans="2:51" s="32" customForma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4"/>
      <c r="AU24" s="4"/>
      <c r="AV24" s="4"/>
      <c r="AW24" s="4"/>
      <c r="AX24" s="4"/>
      <c r="AY24" s="4"/>
    </row>
    <row r="25" spans="2:51" s="32" customFormat="1">
      <c r="B25" s="14"/>
      <c r="C25" s="14"/>
      <c r="D25" s="14"/>
      <c r="E25" s="14"/>
      <c r="F25" s="14"/>
      <c r="G25" s="14"/>
      <c r="H25" s="14"/>
      <c r="I25" s="14"/>
      <c r="J25" s="14"/>
      <c r="K25" s="14"/>
      <c r="L25" s="36" t="s">
        <v>120</v>
      </c>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4"/>
      <c r="AU25" s="4"/>
      <c r="AV25" s="4"/>
      <c r="AW25" s="4"/>
      <c r="AX25" s="4"/>
      <c r="AY25" s="4"/>
    </row>
    <row r="26" spans="2:51" s="32" customFormat="1">
      <c r="L26" s="9">
        <f>COUNTIF(L$7:L$23,$L$25)</f>
        <v>3</v>
      </c>
      <c r="AT26" s="4"/>
      <c r="AU26" s="4"/>
      <c r="AV26" s="4"/>
      <c r="AW26" s="4"/>
      <c r="AX26" s="4"/>
      <c r="AY26" s="4"/>
    </row>
    <row r="27" spans="2:51" s="32" customFormat="1">
      <c r="L27" s="38" t="s">
        <v>121</v>
      </c>
      <c r="AT27" s="4"/>
      <c r="AU27" s="4"/>
      <c r="AV27" s="4"/>
      <c r="AW27" s="4"/>
      <c r="AX27" s="4"/>
      <c r="AY27" s="4"/>
    </row>
    <row r="28" spans="2:51" s="32" customFormat="1">
      <c r="L28" s="9">
        <f>COUNTIF(L$7:L$23,$L$27)</f>
        <v>6</v>
      </c>
      <c r="AT28" s="4"/>
      <c r="AU28" s="4"/>
      <c r="AV28" s="4"/>
      <c r="AW28" s="4"/>
      <c r="AX28" s="4"/>
      <c r="AY28" s="4"/>
    </row>
    <row r="29" spans="2:51" s="32" customFormat="1">
      <c r="L29" s="37" t="s">
        <v>122</v>
      </c>
      <c r="AT29" s="4"/>
      <c r="AU29" s="4"/>
      <c r="AV29" s="4"/>
      <c r="AW29" s="4"/>
      <c r="AX29" s="4"/>
      <c r="AY29" s="4"/>
    </row>
    <row r="30" spans="2:51" s="32" customFormat="1">
      <c r="L30" s="9">
        <f>COUNTIF(L$7:L$23,$L$29)</f>
        <v>5</v>
      </c>
      <c r="AT30" s="4"/>
      <c r="AU30" s="4"/>
      <c r="AV30" s="4"/>
      <c r="AW30" s="4"/>
      <c r="AX30" s="4"/>
      <c r="AY30" s="4"/>
    </row>
    <row r="31" spans="2:51" s="32" customFormat="1">
      <c r="L31" s="39" t="s">
        <v>123</v>
      </c>
      <c r="AT31" s="4"/>
      <c r="AU31" s="4"/>
      <c r="AV31" s="4"/>
      <c r="AW31" s="4"/>
      <c r="AX31" s="4"/>
      <c r="AY31" s="4"/>
    </row>
    <row r="32" spans="2:51" s="32" customFormat="1">
      <c r="L32" s="9">
        <f>COUNTIF(L$7:L$23,$L$31)</f>
        <v>3</v>
      </c>
      <c r="AT32" s="4"/>
      <c r="AU32" s="4"/>
      <c r="AV32" s="4"/>
      <c r="AW32" s="4"/>
      <c r="AX32" s="4"/>
      <c r="AY32" s="4"/>
    </row>
    <row r="33" spans="2:51" s="32" customFormat="1">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4"/>
      <c r="AU33" s="4"/>
      <c r="AV33" s="4"/>
      <c r="AW33" s="4"/>
      <c r="AX33" s="4"/>
      <c r="AY33" s="4"/>
    </row>
    <row r="34" spans="2:51" s="32" customFormat="1">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4"/>
      <c r="AU34" s="4"/>
      <c r="AV34" s="4"/>
      <c r="AW34" s="4"/>
      <c r="AX34" s="4"/>
      <c r="AY34" s="4"/>
    </row>
  </sheetData>
  <phoneticPr fontId="16" type="noConversion"/>
  <dataValidations count="2">
    <dataValidation type="list" allowBlank="1" showInputMessage="1" showErrorMessage="1" sqref="AH13:AH22 J7:K23 AH11 AH7:AH9 AI7:AJ23 X7:X23 M7:N23 AC7:AF23 AM7:AM23" xr:uid="{FB762188-1E2E-4331-8000-AFB83C81C50E}">
      <formula1>$I$3:$I$5</formula1>
    </dataValidation>
    <dataValidation type="list" allowBlank="1" showInputMessage="1" showErrorMessage="1" sqref="R7:U23 AH23 AH12 AH10 AG22:AG23 AG17:AG20 AG7:AG15" xr:uid="{62A0938E-82E4-4EBF-B5DF-118EAC850C8D}">
      <formula1>$I$3:$I$7</formula1>
    </dataValidation>
  </dataValidations>
  <pageMargins left="0.23622047244094491" right="0.23622047244094491" top="0.35433070866141736" bottom="0.35433070866141736" header="0.31496062992125984" footer="0.31496062992125984"/>
  <pageSetup paperSize="9" scale="45"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f d c 9 5 e b 5 - 0 f 0 4 - 4 3 a 8 - a 3 5 7 - 9 7 0 3 9 b e 3 7 7 e 1 "   x m l n s = " h t t p : / / s c h e m a s . m i c r o s o f t . c o m / D a t a M a s h u p " > A A A A A C I M A A B Q S w M E F A A C A A g A u a b 0 U P p W d m y m A A A A + A A A A B I A H A B D b 2 5 m a W c v U G F j a 2 F n Z S 5 4 b W w g o h g A K K A U A A A A A A A A A A A A A A A A A A A A A A A A A A A A h Y 8 x D o I w G E a v Q r r T Q p W k I T 9 l c I X E R G N c m 1 K h E Y q h x X I 3 B 4 / k F S R R 1 M 3 x e 3 n D + x 6 3 O + R T 1 w Z X N V j d m w z F O E K B M r K v t K k z N L p T y F D O Y S v k W d Q q m G V j 0 8 l W G W q c u 6 S E e O + x X + F + q A m N o p g c y 2 I n G 9 U J 9 J H 1 f z n U x j p h p E I c D q 8 Y T j G j O G E J w 3 Q d A 1 k w l N p 8 F T o X 4 w j I D 4 T N 2 L p x U L x 1 Y b E H s k w g 7 x f 8 C V B L A w Q U A A I A C A C 5 p v R 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a b 0 U I U Z h A M a C Q A A g 0 c A A B M A H A B G b 3 J t d W x h c y 9 T Z W N 0 a W 9 u M S 5 t I K I Y A C i g F A A A A A A A A A A A A A A A A A A A A A A A A A A A A O 2 b 3 2 5 T V x p H 7 5 F 4 B 8 u 9 A S l C / j 7 / S a K q F w z N V N G q Q t U A o 1 H V C y e c G Q y O H d k O L Y p 4 j Z n b 3 l e a p 6 D v N X a c Q J J v g V p N O 9 J o z A W I f Y 7 t 3 9 m H s 9 d v e 5 F 5 c 7 w Y T S e t w / W f 8 f n d O 3 f v z F 8 M Z 8 3 z 1 p P h 0 b j J X n S y 9 U V r 3 C z u 3 m k t f x 1 O z 2 b H z X J k 7 8 f j Z v z g 0 d l s 1 k w W f 5 n O X h 1 N p 6 / u 3 T / / 7 m B 4 0 n z R / v D q 9 v d v v 3 s 0 n S y W p 3 2 / t X 6 T z 9 q P X g w n f 1 9 9 y J v T p r 1 8 t 4 v T H z y Z D S f z v 0 1 n J 4 + m 4 7 O T y e r g / N 7 6 E 7 f O z 9 t 7 o / G D 1 s H s Q X u r t T 9 Z D H o P V i e 8 3 W q d t w + H r 0 e v h + P n b 4 7 e / X N 5 d L E c b y 2 a H x c X B x + e z l / N R o v R v B z 5 5 q t n r e H p Y j i b L F 9 / M l 0 e W J 4 3 n Y 1 e D s u p U U a y j P T L y K C M b J e R n T K y W z + 9 U 4 d q o q i R o l u H e n W o J o 8 a P W r 2 q O G j p s + a P m U + a / q s 6 b O m z 5 o + a / q s 6 b O m z 5 q + W 9 N 3 a / p u T d + t 6 b s 1 f b e m 7 9 b 0 3 Z q + W 9 N 3 a / p e T d + r 6 X s 1 f a + m 7 9 X 0 v Z q + V 9 P 3 a v p e T d + r 6 f s 1 f b + m 7 8 u j W N P 3 a / p + T d + v 6 f s 1 f b + m 7 9 f 0 g 5 p + U N M P a v p B T T + o 6 Q e y 3 t T 0 g 5 p + U N M P a v r t m n 6 7 p t + u 6 b d r + u 2 a f r u m 3 5 b l s q b f r u m 3 a / q d m n 6 n p t + p 6 X d q + p 2 a f q e m 3 6 n p d 2 S 1 r + l 3 a v r d m n 6 3 p t + t 6 X d r + t 2 a f r e m 3 6 3 p d 2 v 6 X Y G V 0 U p w 1 R F e d Q R Y H S F W R 5 D V E W Z 1 B F o d o V Z H s N W R 6 1 D s y n U Y e I 2 8 h l 5 j r 8 H X 6 G v 4 F f 6 G A D i E w C E I D m F w C I R D K B y C 4 R A O h 4 A 4 h M Q h K A 5 h c Q i M Q 2 g c g u M Q H o c A O Y T I I U g O Y X I I l E O o H I L l E C 6 H g D m E z C F o D m F z C J x D 6 B y C 5 x A + h w A 6 h N A h i A 5 h d A i k Q y g d g u k Q T o e A O o T U I a g O Y X U I r E N o H Y L r E F 6 H A D u E 2 C H I D m F 2 C L R D q B 2 C 7 R B u h 4 A 7 h N w h 6 A 5 h d w i 8 Q + g d g u 8 Q f o c A P I T g I Q g P Y X g I x E M o H o L x E I 6 H g D y E 5 C E o D 2 F 5 C M x D a B 6 C 8 x C e p / A 8 h e c p P E / h e Q r P U 3 i e w v M U n q f w P I X n K T x P 4 X k K z 1 N 4 n s L z F J 6 n 8 D y F 5 y k 8 T 9 t P 2 4 Z a d 9 R y H b a n t k 2 1 7 a p t W 2 3 7 a t t Y C 8 9 T e J 7 C 8 x S e p / A 8 h e c p P E / h e Q r P U 3 i e w v M U n q f w P I X n K T x P 4 X k K z 1 N 4 n s L z F J 6 n 8 D y F 5 y k 8 T + F 5 C s 9 T e J 7 C 8 x S e p / A 8 h e c p P E / h e Q r P U 3 i e w v M U n q f w P I X n K T x P 4 X k K z 1 N 4 n s L z F J 6 n 8 D y F 5 y k 8 T + F 5 C s 9 T e J 7 C 8 x S e p / A 8 h e c p P E / h e Q r P U 3 i e w v M U n q f w P I X n K T x P 4 X k K z 1 N 4 n s L z F J 6 n 8 D y F 5 3 n B 8 1 t f l 3 c v g F 4 G w w b T B r s 2 2 L P B f h 0 8 f D 2 c H Y 1 a w 9 P R U T N 5 P h t N F s P W a L L 6 2 n 9 4 P H o 5 X B 1 o W v N r 3 + j P W 6 e z 6 d G 4 O R n O t 1 q n 4 + H k b P p y u P z L c n j U n E w n z f t v 9 o e T N 2 / f 3 n 9 v G Z 5 O T k e v p 4 v m e W s t F O Y f V M P l o c e L F 8 3 s 8 u C 9 W 1 p i l f W a c r g t G W 5 4 h U + r h M u 7 c D n v l z N 9 O b e X s 3 k 5 f 5 c z 9 o f M 0 d t V 5 s V i N j o 6 W 6 y u r v 1 s O D 5 r 2 v f v 3 h l N P j 5 j 1 5 X Q Z 9 e 0 T u t e 3 m 9 v z N B 5 m 7 o A U J 9 / 6 u N P f f q p D z / 1 2 a c + + t Q n n 7 q A I Q U Y K c B I A U Y K M F K A k Q K M F G C k A C M F G C n A S A F G C j B S g J E C j B R g p A A j B R g p w E g B R g o w U o C R A o w U Y K Q A I w U Y K c B I A U Y K M F K A k Q K M F G C k A C M F G C n A S A F G C j B S g J E C j B R g p A A j B R g p w E g B R g o w U o C R A o w U Y K Q A I w U Y K c B I A U Y K M F K A k Q K M F G C k A C M F G C n A S A F G C j B S g J E C j B R g p A A j B R g p w E g B R g o w U o C R A o w U Y K Q A I w U Y K c B I A U Y K M F K A k Q K M F G C k A C M F G C n A S A F G C j B S g J E C j B R g p A A j B R j 5 Q g s z V J i i w h w V J q k w S 4 V p K s x T Y a I K M 1 W Y q s J c F S a r M F u F 6 S r M V 2 H C C j N W m L L C n B U m r T B r h W k r z F t h 4 g o z V 5 i 6 w t w V J q 8 w e 4 X p K 8 x f Y Q I L M 1 i Y w s I c F i a x M I u F a S z M Y 2 E i C z N Z m M r C X B Y m s z C b h e k s z G d h Q g s z W p j S w p w W J r U w q 4 V p L c x r Y W I L M 1 u Y 2 s L c F i a 3 M L u F 6 S 3 M b 2 G C C z N c m O L C H B c m u T D L h W k u z H N h o g s z X Z j q w l w X J r s w 2 4 X p L s x 3 Y c I L M 1 6 Y 8 s K c F y a 9 M O u F a S / M e 2 H i C z N f m P r C 3 B c m v z D 7 h e k v z H 9 h A g w z Y J g C w x w Y J s E w C 4 Z p M M y D Y S I M M 2 G Y C s N c G C b D M B u G 6 T D M h 2 F C D D N i m B L D n B g m x T A r h m k x z I t h Y g w z Y 5 g a w 9 w Y J s c w O 4 b p M c y P Y Y I M M 2 S Y I s M c G S b J M E u G a T L M k 2 G i D D N l m C r D X B k m y z B b h u k y z J d h w g w z Z p g y w 5 w Z J s 0 w a 4 Z p M 8 y b Y e I M M 2 e Y O s P c G S b P M H u G 6 T P M n 2 E C D T N o m E L D H B o m 0 T C L h m k 0 z K N h I g 0 z a Z h K w 1 w a J t M w m 4 b p N M y n Y U I N M 2 q Y U s O c G i b V M K u G a T X M q 2 F i D T N r m F r D 3 B o m 1 z C 7 h u k 1 z K 9 h g g 0 z b J h i w x w b J t k w y 4 Z p N s y z o a I N N W 2 o a k N d G y r b U N v G R r e t d d v l z b i a / q s J v 5 r i q 0 m 9 m s a r i f u f s G 7 d j X V b n f p r f h 5 L f o K l j G x + Z q v 1 a 3 9 m 6 2 D v 3 b + + + u u z v Y M v 9 w + e P K w 3 f f + X n 1 p f P v x 6 f + + w H v v 0 K w / 2 H v L k 6 c O v n 8 o r l 8 e e H O 4 v 3 / W b d / + o R 5 / t H z 6 + O f q 7 r k f l k m 9 e 5 O 3 L u n k h t 6 O v w 3 5 s P X i f + t v l w v H a M q 8 P f E h b L 2 / r / N p b X 5 u I P 4 / G y 0 d p e e K 3 0 x + u v e F h M 2 6 O F 6 u x e / V j t 1 r N 8 P h F a z E 7 a 2 6 s V T f f 6 + P r V G + z T m 3 W q c 0 6 9 V 9 Z p 3 7 v j t H f P L u b Z 3 f z 7 P 6 2 Z / f x Z P y m t U b q J 5 5 k a x k X e 5 P 1 / w V c / X a x J b n Y j 6 z m + u J f x s U / h o v 7 v 7 7 l 6 7 u 8 v r H r e 7 m + f e s 7 t r 5 J 6 / u y v h X r 2 V 9 N + G 9 b K v y a P r 5 w D D Y L x 2 b h 2 C w c / 0 8 L x 3 + y b / E r 3 / p j 9 l 3 X k 0 6 W y 4 4 m X R 3 4 k L T s i Z b r y v q y l + / 6 p 1 9 + n i / P b 6 + X j e s z w 3 h 4 N l 8 t E a v l Z 3 n P r 6 + t t z / 7 8 3 8 D U E s B A i 0 A F A A C A A g A u a b 0 U P p W d m y m A A A A + A A A A B I A A A A A A A A A A A A A A A A A A A A A A E N v b m Z p Z y 9 Q Y W N r Y W d l L n h t b F B L A Q I t A B Q A A g A I A L m m 9 F A P y u m r p A A A A O k A A A A T A A A A A A A A A A A A A A A A A P I A A A B b Q 2 9 u d G V u d F 9 U e X B l c 1 0 u e G 1 s U E s B A i 0 A F A A C A A g A u a b 0 U I U Z h A M a C Q A A g 0 c A A B M A A A A A A A A A A A A A A A A A 4 w E A A E Z v c m 1 1 b G F z L 1 N l Y 3 R p b 2 4 x L m 1 Q S w U G A A A A A A M A A w D C A A A A S g s 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H 1 E A A A A A A A D 9 U 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j Q x M D 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Z p b G x F c n J v c k N v Z G U i I F Z h b H V l P S J z V W 5 r b m 9 3 b i I g L z 4 8 R W 5 0 c n k g V H l w Z T 0 i R m l s b E V y c m 9 y Q 2 9 1 b n Q i I F Z h b H V l P S J s M C I g L z 4 8 R W 5 0 c n k g V H l w Z T 0 i R m l s b E x h c 3 R V c G R h d G V k I i B W Y W x 1 Z T 0 i Z D I w M j A t M D Y t M T l U M T g 6 M j I 6 N T k u N j A 2 N z M z M F o i I C 8 + P E V u d H J 5 I F R 5 c G U 9 I k Z p b G x D b 2 x 1 b W 5 U e X B l c y I g V m F s d W U 9 I n N B d 1 l H Q m d N R E F 3 T U R B d 0 1 B Q m d B P S I g L z 4 8 R W 5 0 c n k g V H l w Z T 0 i U X V l c n l J R C I g V m F s d W U 9 I n N k O W Q y Y j F m Z S 0 4 Y 2 F k L T Q x M W E t Y T J m M S 0 x N m R h Z T Y 0 M T J j Y T M i I C 8 + P E V u d H J 5 I F R 5 c G U 9 I k Z p b G x D b 3 V u d C I g V m F s d W U 9 I m w w I i A v P j x F b n R y e S B U e X B l P S J G a W x s Q 2 9 s d W 1 u T m F t Z X M i I F Z h b H V l P S J z W y Z x d W 9 0 O 0 V p b C 4 g T n I u J n F 1 b 3 Q 7 L C Z x d W 9 0 O 1 N h d m l 2 Y W x k e W L E l y Z x d W 9 0 O y w m c X V v d D t B c H N r c m l 0 a X M m c X V v d D s s J n F 1 b 3 Q 7 U E d W I G F w d G F y b m F 2 a W 1 v I H R l c m l 0 b 3 J p a m E m c X V v d D s s J n F 1 b 3 Q 7 M j k 5 J n F 1 b 3 Q 7 L C Z x d W 9 0 O z M w M C Z x d W 9 0 O y w m c X V v d D s z M D E m c X V v d D s s J n F 1 b 3 Q 7 M z A y J n F 1 b 3 Q 7 L C Z x d W 9 0 O z M w M y Z x d W 9 0 O y w m c X V v d D s z M D Q m c X V v d D s s J n F 1 b 3 Q 7 M z A 1 J n F 1 b 3 Q 7 L C Z x d W 9 0 O 1 N 2 Y X J i a S B h c G l i Z W 5 k c m l u d G E g a W 5 m b 3 J t Y W N p a m E g Y X B p Z S B z Y X Z p d m F s Z H l i x J d z I H B y b 2 J s Z W 1 h c y w g c G x h b n V v a m F t Y X M g c H J p Z W 1 v b m V z J n F 1 b 3 Q 7 L C Z x d W 9 0 O 0 F 0 d H J p Y n V 0 Z S Z x d W 9 0 O y w m c X V v d D t W Y W x 1 Z S Z x d W 9 0 O 1 0 i I C 8 + P E V u d H J 5 I F R 5 c G U 9 I k F k Z G V k V G 9 E Y X R h T W 9 k Z W w i I F Z h b H V l P S J s M C I g L z 4 8 R W 5 0 c n k g V H l w Z T 0 i R m l s b F N 0 Y X R 1 c y I g V m F s d W U 9 I n N X Y W l 0 a W 5 n R m 9 y R X h j Z W x S Z W Z y Z X N o I i A v P j x F b n R y e S B U e X B l P S J S Z W x h d G l v b n N o a X B J b m Z v Q 2 9 u d G F p b m V y I i B W Y W x 1 Z T 0 i c 3 s m c X V v d D t j b 2 x 1 b W 5 D b 3 V u d C Z x d W 9 0 O z o x N C w m c X V v d D t r Z X l D b 2 x 1 b W 5 O Y W 1 l c y Z x d W 9 0 O z p b X S w m c X V v d D t x d W V y e V J l b G F 0 a W 9 u c 2 h p c H M m c X V v d D s 6 W 1 0 s J n F 1 b 3 Q 7 Y 2 9 s d W 1 u S W R l b n R p d G l l c y Z x d W 9 0 O z p b J n F 1 b 3 Q 7 U 2 V j d G l v b j E v V G F i b G U y N D E w M i 9 V b n B p d m 9 0 Z W Q g Q 2 9 s d W 1 u c y 5 7 R W l s L i B O c i 4 s M H 0 m c X V v d D s s J n F 1 b 3 Q 7 U 2 V j d G l v b j E v V G F i b G U y N D E w M i 9 V b n B p d m 9 0 Z W Q g Q 2 9 s d W 1 u c y 5 7 U 2 F 2 a X Z h b G R 5 Y s S X L D F 9 J n F 1 b 3 Q 7 L C Z x d W 9 0 O 1 N l Y 3 R p b 2 4 x L 1 R h Y m x l M j Q x M D I v V W 5 w a X Z v d G V k I E N v b H V t b n M u e 0 F w c 2 t y a X R p c y w y f S Z x d W 9 0 O y w m c X V v d D t T Z W N 0 a W 9 u M S 9 U Y W J s Z T I 0 M T A y L 1 V u c G l 2 b 3 R l Z C B D b 2 x 1 b W 5 z L n t Q R 1 Y g Y X B 0 Y X J u Y X Z p b W 8 g d G V y a X R v c m l q Y S w z f S Z x d W 9 0 O y w m c X V v d D t T Z W N 0 a W 9 u M S 9 U Y W J s Z T I 0 M T A y L 1 V u c G l 2 b 3 R l Z C B D b 2 x 1 b W 5 z L n s y O T k s N H 0 m c X V v d D s s J n F 1 b 3 Q 7 U 2 V j d G l v b j E v V G F i b G U y N D E w M i 9 V b n B p d m 9 0 Z W Q g Q 2 9 s d W 1 u c y 5 7 M z A w L D V 9 J n F 1 b 3 Q 7 L C Z x d W 9 0 O 1 N l Y 3 R p b 2 4 x L 1 R h Y m x l M j Q x M D I v V W 5 w a X Z v d G V k I E N v b H V t b n M u e z M w M S w 2 f S Z x d W 9 0 O y w m c X V v d D t T Z W N 0 a W 9 u M S 9 U Y W J s Z T I 0 M T A y L 1 V u c G l 2 b 3 R l Z C B D b 2 x 1 b W 5 z L n s z M D I s N 3 0 m c X V v d D s s J n F 1 b 3 Q 7 U 2 V j d G l v b j E v V G F i b G U y N D E w M i 9 V b n B p d m 9 0 Z W Q g Q 2 9 s d W 1 u c y 5 7 M z A z L D h 9 J n F 1 b 3 Q 7 L C Z x d W 9 0 O 1 N l Y 3 R p b 2 4 x L 1 R h Y m x l M j Q x M D I v V W 5 w a X Z v d G V k I E N v b H V t b n M u e z M w N C w 5 f S Z x d W 9 0 O y w m c X V v d D t T Z W N 0 a W 9 u M S 9 U Y W J s Z T I 0 M T A y L 1 V u c G l 2 b 3 R l Z C B D b 2 x 1 b W 5 z L n s z M D U s M T B 9 J n F 1 b 3 Q 7 L C Z x d W 9 0 O 1 N l Y 3 R p b 2 4 x L 1 R h Y m x l M j Q x M D I v V W 5 w a X Z v d G V k I E N v b H V t b n M u e 1 N 2 Y X J i a S B h c G l i Z W 5 k c m l u d G E g a W 5 m b 3 J t Y W N p a m E g Y X B p Z S B z Y X Z p d m F s Z H l i x J d z I H B y b 2 J s Z W 1 h c y w g c G x h b n V v a m F t Y X M g c H J p Z W 1 v b m V z L D E x f S Z x d W 9 0 O y w m c X V v d D t T Z W N 0 a W 9 u M S 9 U Y W J s Z T I 0 M T A y L 1 V u c G l 2 b 3 R l Z C B D b 2 x 1 b W 5 z L n t B d H R y a W J 1 d G U s M T J 9 J n F 1 b 3 Q 7 L C Z x d W 9 0 O 1 N l Y 3 R p b 2 4 x L 1 R h Y m x l M j Q x M D I v V W 5 w a X Z v d G V k I E N v b H V t b n M u e 1 Z h b H V l L D E z f S Z x d W 9 0 O 1 0 s J n F 1 b 3 Q 7 Q 2 9 s d W 1 u Q 2 9 1 b n Q m c X V v d D s 6 M T Q s J n F 1 b 3 Q 7 S 2 V 5 Q 2 9 s d W 1 u T m F t Z X M m c X V v d D s 6 W 1 0 s J n F 1 b 3 Q 7 Q 2 9 s d W 1 u S W R l b n R p d G l l c y Z x d W 9 0 O z p b J n F 1 b 3 Q 7 U 2 V j d G l v b j E v V G F i b G U y N D E w M i 9 V b n B p d m 9 0 Z W Q g Q 2 9 s d W 1 u c y 5 7 R W l s L i B O c i 4 s M H 0 m c X V v d D s s J n F 1 b 3 Q 7 U 2 V j d G l v b j E v V G F i b G U y N D E w M i 9 V b n B p d m 9 0 Z W Q g Q 2 9 s d W 1 u c y 5 7 U 2 F 2 a X Z h b G R 5 Y s S X L D F 9 J n F 1 b 3 Q 7 L C Z x d W 9 0 O 1 N l Y 3 R p b 2 4 x L 1 R h Y m x l M j Q x M D I v V W 5 w a X Z v d G V k I E N v b H V t b n M u e 0 F w c 2 t y a X R p c y w y f S Z x d W 9 0 O y w m c X V v d D t T Z W N 0 a W 9 u M S 9 U Y W J s Z T I 0 M T A y L 1 V u c G l 2 b 3 R l Z C B D b 2 x 1 b W 5 z L n t Q R 1 Y g Y X B 0 Y X J u Y X Z p b W 8 g d G V y a X R v c m l q Y S w z f S Z x d W 9 0 O y w m c X V v d D t T Z W N 0 a W 9 u M S 9 U Y W J s Z T I 0 M T A y L 1 V u c G l 2 b 3 R l Z C B D b 2 x 1 b W 5 z L n s y O T k s N H 0 m c X V v d D s s J n F 1 b 3 Q 7 U 2 V j d G l v b j E v V G F i b G U y N D E w M i 9 V b n B p d m 9 0 Z W Q g Q 2 9 s d W 1 u c y 5 7 M z A w L D V 9 J n F 1 b 3 Q 7 L C Z x d W 9 0 O 1 N l Y 3 R p b 2 4 x L 1 R h Y m x l M j Q x M D I v V W 5 w a X Z v d G V k I E N v b H V t b n M u e z M w M S w 2 f S Z x d W 9 0 O y w m c X V v d D t T Z W N 0 a W 9 u M S 9 U Y W J s Z T I 0 M T A y L 1 V u c G l 2 b 3 R l Z C B D b 2 x 1 b W 5 z L n s z M D I s N 3 0 m c X V v d D s s J n F 1 b 3 Q 7 U 2 V j d G l v b j E v V G F i b G U y N D E w M i 9 V b n B p d m 9 0 Z W Q g Q 2 9 s d W 1 u c y 5 7 M z A z L D h 9 J n F 1 b 3 Q 7 L C Z x d W 9 0 O 1 N l Y 3 R p b 2 4 x L 1 R h Y m x l M j Q x M D I v V W 5 w a X Z v d G V k I E N v b H V t b n M u e z M w N C w 5 f S Z x d W 9 0 O y w m c X V v d D t T Z W N 0 a W 9 u M S 9 U Y W J s Z T I 0 M T A y L 1 V u c G l 2 b 3 R l Z C B D b 2 x 1 b W 5 z L n s z M D U s M T B 9 J n F 1 b 3 Q 7 L C Z x d W 9 0 O 1 N l Y 3 R p b 2 4 x L 1 R h Y m x l M j Q x M D I v V W 5 w a X Z v d G V k I E N v b H V t b n M u e 1 N 2 Y X J i a S B h c G l i Z W 5 k c m l u d G E g a W 5 m b 3 J t Y W N p a m E g Y X B p Z S B z Y X Z p d m F s Z H l i x J d z I H B y b 2 J s Z W 1 h c y w g c G x h b n V v a m F t Y X M g c H J p Z W 1 v b m V z L D E x f S Z x d W 9 0 O y w m c X V v d D t T Z W N 0 a W 9 u M S 9 U Y W J s Z T I 0 M T A y L 1 V u c G l 2 b 3 R l Z C B D b 2 x 1 b W 5 z L n t B d H R y a W J 1 d G U s M T J 9 J n F 1 b 3 Q 7 L C Z x d W 9 0 O 1 N l Y 3 R p b 2 4 x L 1 R h Y m x l M j Q x M D I v V W 5 w a X Z v d G V k I E N v b H V t b n M u e 1 Z h b H V l L D E z f S Z x d W 9 0 O 1 0 s J n F 1 b 3 Q 7 U m V s Y X R p b 2 5 z a G l w S W 5 m b y Z x d W 9 0 O z p b X X 0 i I C 8 + P C 9 T d G F i b G V F b n R y a W V z P j w v S X R l b T 4 8 S X R l b T 4 8 S X R l b U x v Y 2 F 0 a W 9 u P j x J d G V t V H l w Z T 5 G b 3 J t d W x h P C 9 J d G V t V H l w Z T 4 8 S X R l b V B h d G g + U 2 V j d G l v b j E v V G F i b G U y N D E w M i 9 T b 3 V y Y 2 U 8 L 0 l 0 Z W 1 Q Y X R o P j w v S X R l b U x v Y 2 F 0 a W 9 u P j x T d G F i b G V F b n R y a W V z I C 8 + P C 9 J d G V t P j x J d G V t P j x J d G V t T G 9 j Y X R p b 2 4 + P E l 0 Z W 1 U e X B l P k Z v c m 1 1 b G E 8 L 0 l 0 Z W 1 U e X B l P j x J d G V t U G F 0 a D 5 T Z W N 0 a W 9 u M S 9 U Y W J s Z T I 0 M T A y L 0 N o Y W 5 n Z W Q l M j B U e X B l P C 9 J d G V t U G F 0 a D 4 8 L 0 l 0 Z W 1 M b 2 N h d G l v b j 4 8 U 3 R h Y m x l R W 5 0 c m l l c y A v P j w v S X R l b T 4 8 S X R l b T 4 8 S X R l b U x v Y 2 F 0 a W 9 u P j x J d G V t V H l w Z T 5 G b 3 J t d W x h P C 9 J d G V t V H l w Z T 4 8 S X R l b V B h d G g + U 2 V j d G l v b j E v V G F i b G U y N D E w M i 9 V b n B p d m 9 0 Z W Q l M j B D b 2 x 1 b W 5 z P C 9 J d G V t U G F 0 a D 4 8 L 0 l 0 Z W 1 M b 2 N h d G l v b j 4 8 U 3 R h Y m x l R W 5 0 c m l l c y A v P j w v S X R l b T 4 8 S X R l b T 4 8 S X R l b U x v Y 2 F 0 a W 9 u P j x J d G V t V H l w Z T 5 G b 3 J t d W x h P C 9 J d G V t V H l w Z T 4 8 S X R l b V B h d G g + U 2 V j d G l v b j E v V G F i b G U y N D E w M 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c 4 O D A i I C 8 + P E V u d H J 5 I F R 5 c G U 9 I k Z p b G x F c n J v c k N v Z G U i I F Z h b H V l P S J z V W 5 r b m 9 3 b i I g L z 4 8 R W 5 0 c n k g V H l w Z T 0 i R m l s b E V y c m 9 y Q 2 9 1 b n Q i I F Z h b H V l P S J s M C I g L z 4 8 R W 5 0 c n k g V H l w Z T 0 i R m l s b E x h c 3 R V c G R h d G V k I i B W Y W x 1 Z T 0 i Z D I w M j A t M D Q t M T l U M T E 6 N D A 6 M z Q u M j U x M T E 3 M l o i I C 8 + P E V u d H J 5 I F R 5 c G U 9 I k Z p b G x D b 2 x 1 b W 5 U e X B l c y I g V m F s d W U 9 I n N B d 1 l H Q m d N R E F 3 T U R B d 0 1 B Q m d Z P S I g L z 4 8 R W 5 0 c n k g V H l w Z T 0 i R m l s b E N v b H V t b k 5 h b W V z I i B W Y W x 1 Z T 0 i c 1 s m c X V v d D t F a W w u I E 5 y L i Z x d W 9 0 O y w m c X V v d D t T Y X Z p d m F s Z H l i x J c m c X V v d D s s J n F 1 b 3 Q 7 Q X B z a 3 J p d G l z J n F 1 b 3 Q 7 L C Z x d W 9 0 O 1 B H V i B h c H R h c m 5 h d m l t b y B 0 Z X J p d G 9 y a W p h J n F 1 b 3 Q 7 L C Z x d W 9 0 O 0 s y O T k m c X V v d D s s J n F 1 b 3 Q 7 S z M w M C Z x d W 9 0 O y w m c X V v d D t L M z A x J n F 1 b 3 Q 7 L C Z x d W 9 0 O 0 s z M D I m c X V v d D s s J n F 1 b 3 Q 7 S z M w M y Z x d W 9 0 O y w m c X V v d D t L M z A 0 J n F 1 b 3 Q 7 L C Z x d W 9 0 O 0 s z M D U m c X V v d D s s J n F 1 b 3 Q 7 U 3 Z h c m J p I G F w a W J l b m R y a W 5 0 Y S B p b m Z v c m 1 h Y 2 l q Y S B h c G l l I H N h d m l 2 Y W x k e W L E l 3 M g c H J v Y m x l b W F z L C B w b G F u d W 9 q Y W 1 h c y B w c m l l b W 9 u Z X M m c X V v d D s s J n F 1 b 3 Q 7 Q X R 0 c m l i d X R l J n F 1 b 3 Q 7 L C Z x d W 9 0 O 1 Z h b H V l J n F 1 b 3 Q 7 X S I g L z 4 8 R W 5 0 c n k g V H l w Z T 0 i R m l s b F N 0 Y X R 1 c y I g V m F s d W U 9 I n N D b 2 1 w b G V 0 Z S I g L z 4 8 R W 5 0 c n k g V H l w Z T 0 i U m V s Y X R p b 2 5 z a G l w S W 5 m b 0 N v b n R h a W 5 l c i I g V m F s d W U 9 I n N 7 J n F 1 b 3 Q 7 Y 2 9 s d W 1 u Q 2 9 1 b n Q m c X V v d D s 6 M T Q s J n F 1 b 3 Q 7 a 2 V 5 Q 2 9 s d W 1 u T m F t Z X M m c X V v d D s 6 W 1 0 s J n F 1 b 3 Q 7 c X V l c n l S Z W x h d G l v b n N o a X B z J n F 1 b 3 Q 7 O l t d L C Z x d W 9 0 O 2 N v b H V t b k l k Z W 5 0 a X R p Z X M m c X V v d D s 6 W y Z x d W 9 0 O 1 N l Y 3 R p b 2 4 x L 1 R h Y m x l M j Q x M D I g K D I p L 1 V u c G l 2 b 3 R l Z C B D b 2 x 1 b W 5 z L n t F a W w u I E 5 y L i w w f S Z x d W 9 0 O y w m c X V v d D t T Z W N 0 a W 9 u M S 9 U Y W J s Z T I 0 M T A y I C g y K S 9 V b n B p d m 9 0 Z W Q g Q 2 9 s d W 1 u c y 5 7 U 2 F 2 a X Z h b G R 5 Y s S X L D F 9 J n F 1 b 3 Q 7 L C Z x d W 9 0 O 1 N l Y 3 R p b 2 4 x L 1 R h Y m x l M j Q x M D I g K D I p L 1 V u c G l 2 b 3 R l Z C B D b 2 x 1 b W 5 z L n t B c H N r c m l 0 a X M s M n 0 m c X V v d D s s J n F 1 b 3 Q 7 U 2 V j d G l v b j E v V G F i b G U y N D E w M i A o M i k v V W 5 w a X Z v d G V k I E N v b H V t b n M u e 1 B H V i B h c H R h c m 5 h d m l t b y B 0 Z X J p d G 9 y a W p h L D N 9 J n F 1 b 3 Q 7 L C Z x d W 9 0 O 1 N l Y 3 R p b 2 4 x L 1 R h Y m x l M j Q x M D I g K D I p L 1 V u c G l 2 b 3 R l Z C B D b 2 x 1 b W 5 z L n t L M j k 5 L D R 9 J n F 1 b 3 Q 7 L C Z x d W 9 0 O 1 N l Y 3 R p b 2 4 x L 1 R h Y m x l M j Q x M D I g K D I p L 1 V u c G l 2 b 3 R l Z C B D b 2 x 1 b W 5 z L n t L M z A w L D V 9 J n F 1 b 3 Q 7 L C Z x d W 9 0 O 1 N l Y 3 R p b 2 4 x L 1 R h Y m x l M j Q x M D I g K D I p L 1 V u c G l 2 b 3 R l Z C B D b 2 x 1 b W 5 z L n t L M z A x L D Z 9 J n F 1 b 3 Q 7 L C Z x d W 9 0 O 1 N l Y 3 R p b 2 4 x L 1 R h Y m x l M j Q x M D I g K D I p L 1 V u c G l 2 b 3 R l Z C B D b 2 x 1 b W 5 z L n t L M z A y L D d 9 J n F 1 b 3 Q 7 L C Z x d W 9 0 O 1 N l Y 3 R p b 2 4 x L 1 R h Y m x l M j Q x M D I g K D I p L 1 V u c G l 2 b 3 R l Z C B D b 2 x 1 b W 5 z L n t L M z A z L D h 9 J n F 1 b 3 Q 7 L C Z x d W 9 0 O 1 N l Y 3 R p b 2 4 x L 1 R h Y m x l M j Q x M D I g K D I p L 1 V u c G l 2 b 3 R l Z C B D b 2 x 1 b W 5 z L n t L M z A 0 L D l 9 J n F 1 b 3 Q 7 L C Z x d W 9 0 O 1 N l Y 3 R p b 2 4 x L 1 R h Y m x l M j Q x M D I g K D I p L 1 V u c G l 2 b 3 R l Z C B D b 2 x 1 b W 5 z L n t L M z A 1 L D E w f S Z x d W 9 0 O y w m c X V v d D t T Z W N 0 a W 9 u M S 9 U Y W J s Z T I 0 M T A y I C g y K S 9 V b n B p d m 9 0 Z W Q g Q 2 9 s d W 1 u c y 5 7 U 3 Z h c m J p I G F w a W J l b m R y a W 5 0 Y S B p b m Z v c m 1 h Y 2 l q Y S B h c G l l I H N h d m l 2 Y W x k e W L E l 3 M g c H J v Y m x l b W F z L C B w b G F u d W 9 q Y W 1 h c y B w c m l l b W 9 u Z X M s M T F 9 J n F 1 b 3 Q 7 L C Z x d W 9 0 O 1 N l Y 3 R p b 2 4 x L 1 R h Y m x l M j Q x M D I g K D I p L 1 V u c G l 2 b 3 R l Z C B D b 2 x 1 b W 5 z L n t B d H R y a W J 1 d G U s M T J 9 J n F 1 b 3 Q 7 L C Z x d W 9 0 O 1 N l Y 3 R p b 2 4 x L 1 R h Y m x l M j Q x M D I g K D I p L 1 V u c G l 2 b 3 R l Z C B D b 2 x 1 b W 5 z L n t W Y W x 1 Z S w x M 3 0 m c X V v d D t d L C Z x d W 9 0 O 0 N v b H V t b k N v d W 5 0 J n F 1 b 3 Q 7 O j E 0 L C Z x d W 9 0 O 0 t l e U N v b H V t b k 5 h b W V z J n F 1 b 3 Q 7 O l t d L C Z x d W 9 0 O 0 N v b H V t b k l k Z W 5 0 a X R p Z X M m c X V v d D s 6 W y Z x d W 9 0 O 1 N l Y 3 R p b 2 4 x L 1 R h Y m x l M j Q x M D I g K D I p L 1 V u c G l 2 b 3 R l Z C B D b 2 x 1 b W 5 z L n t F a W w u I E 5 y L i w w f S Z x d W 9 0 O y w m c X V v d D t T Z W N 0 a W 9 u M S 9 U Y W J s Z T I 0 M T A y I C g y K S 9 V b n B p d m 9 0 Z W Q g Q 2 9 s d W 1 u c y 5 7 U 2 F 2 a X Z h b G R 5 Y s S X L D F 9 J n F 1 b 3 Q 7 L C Z x d W 9 0 O 1 N l Y 3 R p b 2 4 x L 1 R h Y m x l M j Q x M D I g K D I p L 1 V u c G l 2 b 3 R l Z C B D b 2 x 1 b W 5 z L n t B c H N r c m l 0 a X M s M n 0 m c X V v d D s s J n F 1 b 3 Q 7 U 2 V j d G l v b j E v V G F i b G U y N D E w M i A o M i k v V W 5 w a X Z v d G V k I E N v b H V t b n M u e 1 B H V i B h c H R h c m 5 h d m l t b y B 0 Z X J p d G 9 y a W p h L D N 9 J n F 1 b 3 Q 7 L C Z x d W 9 0 O 1 N l Y 3 R p b 2 4 x L 1 R h Y m x l M j Q x M D I g K D I p L 1 V u c G l 2 b 3 R l Z C B D b 2 x 1 b W 5 z L n t L M j k 5 L D R 9 J n F 1 b 3 Q 7 L C Z x d W 9 0 O 1 N l Y 3 R p b 2 4 x L 1 R h Y m x l M j Q x M D I g K D I p L 1 V u c G l 2 b 3 R l Z C B D b 2 x 1 b W 5 z L n t L M z A w L D V 9 J n F 1 b 3 Q 7 L C Z x d W 9 0 O 1 N l Y 3 R p b 2 4 x L 1 R h Y m x l M j Q x M D I g K D I p L 1 V u c G l 2 b 3 R l Z C B D b 2 x 1 b W 5 z L n t L M z A x L D Z 9 J n F 1 b 3 Q 7 L C Z x d W 9 0 O 1 N l Y 3 R p b 2 4 x L 1 R h Y m x l M j Q x M D I g K D I p L 1 V u c G l 2 b 3 R l Z C B D b 2 x 1 b W 5 z L n t L M z A y L D d 9 J n F 1 b 3 Q 7 L C Z x d W 9 0 O 1 N l Y 3 R p b 2 4 x L 1 R h Y m x l M j Q x M D I g K D I p L 1 V u c G l 2 b 3 R l Z C B D b 2 x 1 b W 5 z L n t L M z A z L D h 9 J n F 1 b 3 Q 7 L C Z x d W 9 0 O 1 N l Y 3 R p b 2 4 x L 1 R h Y m x l M j Q x M D I g K D I p L 1 V u c G l 2 b 3 R l Z C B D b 2 x 1 b W 5 z L n t L M z A 0 L D l 9 J n F 1 b 3 Q 7 L C Z x d W 9 0 O 1 N l Y 3 R p b 2 4 x L 1 R h Y m x l M j Q x M D I g K D I p L 1 V u c G l 2 b 3 R l Z C B D b 2 x 1 b W 5 z L n t L M z A 1 L D E w f S Z x d W 9 0 O y w m c X V v d D t T Z W N 0 a W 9 u M S 9 U Y W J s Z T I 0 M T A y I C g y K S 9 V b n B p d m 9 0 Z W Q g Q 2 9 s d W 1 u c y 5 7 U 3 Z h c m J p I G F w a W J l b m R y a W 5 0 Y S B p b m Z v c m 1 h Y 2 l q Y S B h c G l l I H N h d m l 2 Y W x k e W L E l 3 M g c H J v Y m x l b W F z L C B w b G F u d W 9 q Y W 1 h c y B w c m l l b W 9 u Z X M s M T F 9 J n F 1 b 3 Q 7 L C Z x d W 9 0 O 1 N l Y 3 R p b 2 4 x L 1 R h Y m x l M j Q x M D I g K D I p L 1 V u c G l 2 b 3 R l Z C B D b 2 x 1 b W 5 z L n t B d H R y a W J 1 d G U s M T J 9 J n F 1 b 3 Q 7 L C Z x d W 9 0 O 1 N l Y 3 R p b 2 4 x L 1 R h Y m x l M j Q x M D I g K D I p L 1 V u c G l 2 b 3 R l Z C B D b 2 x 1 b W 5 z L n t W Y W x 1 Z S w x M 3 0 m c X V v d D t d L C Z x d W 9 0 O 1 J l b G F 0 a W 9 u c 2 h p c E l u Z m 8 m c X V v d D s 6 W 1 1 9 I i A v P j w v U 3 R h Y m x l R W 5 0 c m l l c z 4 8 L 0 l 0 Z W 0 + P E l 0 Z W 0 + P E l 0 Z W 1 M b 2 N h d G l v b j 4 8 S X R l b V R 5 c G U + R m 9 y b X V s Y T w v S X R l b V R 5 c G U + P E l 0 Z W 1 Q Y X R o P l N l Y 3 R p b 2 4 x L 1 R h Y m x l M j Q x M D I l M j A o M i k v U 2 9 1 c m N l P C 9 J d G V t U G F 0 a D 4 8 L 0 l 0 Z W 1 M b 2 N h d G l v b j 4 8 U 3 R h Y m x l R W 5 0 c m l l c y A v P j w v S X R l b T 4 8 S X R l b T 4 8 S X R l b U x v Y 2 F 0 a W 9 u P j x J d G V t V H l w Z T 5 G b 3 J t d W x h P C 9 J d G V t V H l w Z T 4 8 S X R l b V B h d G g + U 2 V j d G l v b j E v V G F i b G U y N D E w M i U y M C g y K S 9 D a G F u Z 2 V k J T I w V H l w Z T w v S X R l b V B h d G g + P C 9 J d G V t T G 9 j Y X R p b 2 4 + P F N 0 Y W J s Z U V u d H J p Z X M g L z 4 8 L 0 l 0 Z W 0 + P E l 0 Z W 0 + P E l 0 Z W 1 M b 2 N h d G l v b j 4 8 S X R l b V R 5 c G U + R m 9 y b X V s Y T w v S X R l b V R 5 c G U + P E l 0 Z W 1 Q Y X R o P l N l Y 3 R p b 2 4 x L 1 R h Y m x l M j Q x M D I l M j A o M i k v V W 5 w a X Z v d G V k J T I w Q 2 9 s d W 1 u c z w v S X R l b V B h d G g + P C 9 J d G V t T G 9 j Y X R p b 2 4 + P F N 0 Y W J s Z U V u d H J p Z X M g L z 4 8 L 0 l 0 Z W 0 + P E l 0 Z W 0 + P E l 0 Z W 1 M b 2 N h d G l v b j 4 8 S X R l b V R 5 c G U + R m 9 y b X V s Y T w v S X R l b V R 5 c G U + P E l 0 Z W 1 Q Y X R o P l N l Y 3 R p b 2 4 x L 1 R h Y m x l M j Q x M D I 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T Q 0 M C I g L z 4 8 R W 5 0 c n k g V H l w Z T 0 i R m l s b E V y c m 9 y Q 2 9 k Z S I g V m F s d W U 9 I n N V b m t u b 3 d u I i A v P j x F b n R y e S B U e X B l P S J G a W x s R X J y b 3 J D b 3 V u d C I g V m F s d W U 9 I m w w I i A v P j x F b n R y e S B U e X B l P S J G a W x s T G F z d F V w Z G F 0 Z W Q i I F Z h b H V l P S J k M j A y M C 0 w N i 0 x O V Q x O T o z O T o w N C 4 5 N j I w N z A 0 W i I g L z 4 8 R W 5 0 c n k g V H l w Z T 0 i R m l s b E N v b H V t b l R 5 c G V z I i B W Y W x 1 Z T 0 i c 0 F 3 T U R B d 0 1 E Q U E 9 P S I g L z 4 8 R W 5 0 c n k g V H l w Z T 0 i R m l s b E N v b H V t b k 5 h b W V z I i B W Y W x 1 Z T 0 i c 1 s m c X V v d D t O R c S u R 1 l W R U 5 E S U 5 U Q S Z x d W 9 0 O y w m c X V v d D t J x a A g R E F M S U V T J n F 1 b 3 Q 7 L C Z x d W 9 0 O 8 S u R 1 l W R U 5 E S U 5 U Q S Z x d W 9 0 O y w m c X V v d D t O R U F L V F V B T F V T J n F 1 b 3 Q 7 L C Z x d W 9 0 O 0 5 F Q V R T S U x J R V D E l i Z x d W 9 0 O y w m c X V v d D t W S V N P J n F 1 b 3 Q 7 L C Z x d W 9 0 O 1 Z h b H V l 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V G F i b G U y N D E w M i A o M y k v V W 5 w a X Z v d G V k I E N v b H V t b n M u e 0 5 F x K 5 H W V Z F T k R J T l R B L D B 9 J n F 1 b 3 Q 7 L C Z x d W 9 0 O 1 N l Y 3 R p b 2 4 x L 1 R h Y m x l M j Q x M D I g K D M p L 1 V u c G l 2 b 3 R l Z C B D b 2 x 1 b W 5 z L n t J x a A g R E F M S U V T L D F 9 J n F 1 b 3 Q 7 L C Z x d W 9 0 O 1 N l Y 3 R p b 2 4 x L 1 R h Y m x l M j Q x M D I g K D M p L 1 V u c G l 2 b 3 R l Z C B D b 2 x 1 b W 5 z L n v E r k d Z V k V O R E l O V E E s M n 0 m c X V v d D s s J n F 1 b 3 Q 7 U 2 V j d G l v b j E v V G F i b G U y N D E w M i A o M y k v V W 5 w a X Z v d G V k I E N v b H V t b n M u e 0 5 F Q U t U V U F M V V M s M 3 0 m c X V v d D s s J n F 1 b 3 Q 7 U 2 V j d G l v b j E v V G F i b G U y N D E w M i A o M y k v V W 5 w a X Z v d G V k I E N v b H V t b n M u e 0 5 F Q V R T S U x J R V D E l i w 0 f S Z x d W 9 0 O y w m c X V v d D t T Z W N 0 a W 9 u M S 9 U Y W J s Z T I 0 M T A y I C g z K S 9 V b n B p d m 9 0 Z W Q g Q 2 9 s d W 1 u c y 5 7 V k l T T y w 1 f S Z x d W 9 0 O y w m c X V v d D t T Z W N 0 a W 9 u M S 9 U Y W J s Z T I 0 M T A y I C g z K S 9 V b n B p d m 9 0 Z W Q g Q 2 9 s d W 1 u c y 5 7 V m F s d W U s N 3 0 m c X V v d D t d L C Z x d W 9 0 O 0 N v b H V t b k N v d W 5 0 J n F 1 b 3 Q 7 O j c s J n F 1 b 3 Q 7 S 2 V 5 Q 2 9 s d W 1 u T m F t Z X M m c X V v d D s 6 W 1 0 s J n F 1 b 3 Q 7 Q 2 9 s d W 1 u S W R l b n R p d G l l c y Z x d W 9 0 O z p b J n F 1 b 3 Q 7 U 2 V j d G l v b j E v V G F i b G U y N D E w M i A o M y k v V W 5 w a X Z v d G V k I E N v b H V t b n M u e 0 5 F x K 5 H W V Z F T k R J T l R B L D B 9 J n F 1 b 3 Q 7 L C Z x d W 9 0 O 1 N l Y 3 R p b 2 4 x L 1 R h Y m x l M j Q x M D I g K D M p L 1 V u c G l 2 b 3 R l Z C B D b 2 x 1 b W 5 z L n t J x a A g R E F M S U V T L D F 9 J n F 1 b 3 Q 7 L C Z x d W 9 0 O 1 N l Y 3 R p b 2 4 x L 1 R h Y m x l M j Q x M D I g K D M p L 1 V u c G l 2 b 3 R l Z C B D b 2 x 1 b W 5 z L n v E r k d Z V k V O R E l O V E E s M n 0 m c X V v d D s s J n F 1 b 3 Q 7 U 2 V j d G l v b j E v V G F i b G U y N D E w M i A o M y k v V W 5 w a X Z v d G V k I E N v b H V t b n M u e 0 5 F Q U t U V U F M V V M s M 3 0 m c X V v d D s s J n F 1 b 3 Q 7 U 2 V j d G l v b j E v V G F i b G U y N D E w M i A o M y k v V W 5 w a X Z v d G V k I E N v b H V t b n M u e 0 5 F Q V R T S U x J R V D E l i w 0 f S Z x d W 9 0 O y w m c X V v d D t T Z W N 0 a W 9 u M S 9 U Y W J s Z T I 0 M T A y I C g z K S 9 V b n B p d m 9 0 Z W Q g Q 2 9 s d W 1 u c y 5 7 V k l T T y w 1 f S Z x d W 9 0 O y w m c X V v d D t T Z W N 0 a W 9 u M S 9 U Y W J s Z T I 0 M T A y I C g z K S 9 V b n B p d m 9 0 Z W Q g Q 2 9 s d W 1 u c y 5 7 V m F s d W U s N 3 0 m c X V v d D t d L C Z x d W 9 0 O 1 J l b G F 0 a W 9 u c 2 h p c E l u Z m 8 m c X V v d D s 6 W 1 1 9 I i A v P j w v U 3 R h Y m x l R W 5 0 c m l l c z 4 8 L 0 l 0 Z W 0 + P E l 0 Z W 0 + P E l 0 Z W 1 M b 2 N h d G l v b j 4 8 S X R l b V R 5 c G U + R m 9 y b X V s Y T w v S X R l b V R 5 c G U + P E l 0 Z W 1 Q Y X R o P l N l Y 3 R p b 2 4 x L 1 R h Y m x l M j Q x M D I l M j A o M y k v U 2 9 1 c m N l P C 9 J d G V t U G F 0 a D 4 8 L 0 l 0 Z W 1 M b 2 N h d G l v b j 4 8 U 3 R h Y m x l R W 5 0 c m l l c y A v P j w v S X R l b T 4 8 S X R l b T 4 8 S X R l b U x v Y 2 F 0 a W 9 u P j x J d G V t V H l w Z T 5 G b 3 J t d W x h P C 9 J d G V t V H l w Z T 4 8 S X R l b V B h d G g + U 2 V j d G l v b j E v V G F i b G U y N D E w M i U y M C g z K S 9 D a G F u Z 2 V k J T I w V H l w Z T w v S X R l b V B h d G g + P C 9 J d G V t T G 9 j Y X R p b 2 4 + P F N 0 Y W J s Z U V u d H J p Z X M g L z 4 8 L 0 l 0 Z W 0 + P E l 0 Z W 0 + P E l 0 Z W 1 M b 2 N h d G l v b j 4 8 S X R l b V R 5 c G U + R m 9 y b X V s Y T w v S X R l b V R 5 c G U + P E l 0 Z W 1 Q Y X R o P l N l Y 3 R p b 2 4 x L 1 R h Y m x l M j Q x M D I l M j A o M y k v V W 5 w a X Z v d G V k J T I w Q 2 9 s d W 1 u c z w v S X R l b V B h d G g + P C 9 J d G V t T G 9 j Y X R p b 2 4 + P F N 0 Y W J s Z U V u d H J p Z X M g L z 4 8 L 0 l 0 Z W 0 + P E l 0 Z W 0 + P E l 0 Z W 1 M b 2 N h d G l v b j 4 8 S X R l b V R 5 c G U + R m 9 y b X V s Y T w v S X R l b V R 5 c G U + P E l 0 Z W 1 Q Y X R o P l N l Y 3 R p b 2 4 x L 1 R h Y m x l M j Q x M D I l M j A o M y k v U m V t b 3 Z l Z C U y M E N v b H V t b n M 8 L 0 l 0 Z W 1 Q Y X R o P j w v S X R l b U x v Y 2 F 0 a W 9 u P j x T d G F i b G V F b n R y a W V z I C 8 + P C 9 J d G V t P j x J d G V t P j x J d G V t T G 9 j Y X R p b 2 4 + P E l 0 Z W 1 U e X B l P k Z v c m 1 1 b G E 8 L 0 l 0 Z W 1 U e X B l P j x J d G V t U G F 0 a D 5 T Z W N 0 a W 9 u M S 9 U Y W J s Z T I 0 M T A y J T I w K D M p L 0 Z p b H R l c m V k J T I w U m 9 3 c z w v S X R l b V B h d G g + P C 9 J d G V t T G 9 j Y X R p b 2 4 + P F N 0 Y W J s Z U V u d H J p Z X M g L z 4 8 L 0 l 0 Z W 0 + P E l 0 Z W 0 + P E l 0 Z W 1 M b 2 N h d G l v b j 4 8 S X R l b V R 5 c G U + R m 9 y b X V s Y T w v S X R l b V R 5 c G U + P E l 0 Z W 1 Q Y X R o P l N l Y 3 R p b 2 4 x L 1 R h Y m x l M j Q x M D I 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T g w M C I g L z 4 8 R W 5 0 c n k g V H l w Z T 0 i R m l s b E V y c m 9 y Q 2 9 k Z S I g V m F s d W U 9 I n N V b m t u b 3 d u I i A v P j x F b n R y e S B U e X B l P S J G a W x s R X J y b 3 J D b 3 V u d C I g V m F s d W U 9 I m w w I i A v P j x F b n R y e S B U e X B l P S J G a W x s T G F z d F V w Z G F 0 Z W Q i I F Z h b H V l P S J k M j A y M C 0 w N i 0 x O V Q x O T o 0 M j o y O S 4 z O D Y x N D c w W i I g L z 4 8 R W 5 0 c n k g V H l w Z T 0 i R m l s b E N v b H V t b l R 5 c G V z I i B W Y W x 1 Z T 0 i c 0 J n Q T 0 i I C 8 + P E V u d H J 5 I F R 5 c G U 9 I k Z p b G x D b 2 x 1 b W 5 O Y W 1 l c y I g V m F s d W U 9 I n N b J n F 1 b 3 Q 7 Q X R 0 c m l i d X R l J n F 1 b 3 Q 7 L C Z x d W 9 0 O 1 Z h b H V l 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U y N D E w M i A o N C k v V W 5 w a X Z v d G V k I E N v b H V t b n M u e 0 F 0 d H J p Y n V 0 Z S w w f S Z x d W 9 0 O y w m c X V v d D t T Z W N 0 a W 9 u M S 9 U Y W J s Z T I 0 M T A y I C g 0 K S 9 V b n B p d m 9 0 Z W Q g Q 2 9 s d W 1 u c y 5 7 V m F s d W U s M X 0 m c X V v d D t d L C Z x d W 9 0 O 0 N v b H V t b k N v d W 5 0 J n F 1 b 3 Q 7 O j I s J n F 1 b 3 Q 7 S 2 V 5 Q 2 9 s d W 1 u T m F t Z X M m c X V v d D s 6 W 1 0 s J n F 1 b 3 Q 7 Q 2 9 s d W 1 u S W R l b n R p d G l l c y Z x d W 9 0 O z p b J n F 1 b 3 Q 7 U 2 V j d G l v b j E v V G F i b G U y N D E w M i A o N C k v V W 5 w a X Z v d G V k I E N v b H V t b n M u e 0 F 0 d H J p Y n V 0 Z S w w f S Z x d W 9 0 O y w m c X V v d D t T Z W N 0 a W 9 u M S 9 U Y W J s Z T I 0 M T A y I C g 0 K S 9 V b n B p d m 9 0 Z W Q g Q 2 9 s d W 1 u c y 5 7 V m F s d W U s M X 0 m c X V v d D t d L C Z x d W 9 0 O 1 J l b G F 0 a W 9 u c 2 h p c E l u Z m 8 m c X V v d D s 6 W 1 1 9 I i A v P j w v U 3 R h Y m x l R W 5 0 c m l l c z 4 8 L 0 l 0 Z W 0 + P E l 0 Z W 0 + P E l 0 Z W 1 M b 2 N h d G l v b j 4 8 S X R l b V R 5 c G U + R m 9 y b X V s Y T w v S X R l b V R 5 c G U + P E l 0 Z W 1 Q Y X R o P l N l Y 3 R p b 2 4 x L 1 R h Y m x l M j Q x M D I l M j A o N C k v U 2 9 1 c m N l P C 9 J d G V t U G F 0 a D 4 8 L 0 l 0 Z W 1 M b 2 N h d G l v b j 4 8 U 3 R h Y m x l R W 5 0 c m l l c y A v P j w v S X R l b T 4 8 S X R l b T 4 8 S X R l b U x v Y 2 F 0 a W 9 u P j x J d G V t V H l w Z T 5 G b 3 J t d W x h P C 9 J d G V t V H l w Z T 4 8 S X R l b V B h d G g + U 2 V j d G l v b j E v V G F i b G U y N D E w M i U y M C g 0 K S 9 D a G F u Z 2 V k J T I w V H l w Z T w v S X R l b V B h d G g + P C 9 J d G V t T G 9 j Y X R p b 2 4 + P F N 0 Y W J s Z U V u d H J p Z X M g L z 4 8 L 0 l 0 Z W 0 + P E l 0 Z W 0 + P E l 0 Z W 1 M b 2 N h d G l v b j 4 8 S X R l b V R 5 c G U + R m 9 y b X V s Y T w v S X R l b V R 5 c G U + P E l 0 Z W 1 Q Y X R o P l N l Y 3 R p b 2 4 x L 1 R h Y m x l M j Q x M D I l M j A o N C k v V W 5 w a X Z v d G V k J T I w Q 2 9 s d W 1 u c z w v S X R l b V B h d G g + P C 9 J d G V t T G 9 j Y X R p b 2 4 + P F N 0 Y W J s Z U V u d H J p Z X M g L z 4 8 L 0 l 0 Z W 0 + P E l 0 Z W 0 + P E l 0 Z W 1 M b 2 N h d G l v b j 4 8 S X R l b V R 5 c G U + R m 9 y b X V s Y T w v S X R l b V R 5 c G U + P E l 0 Z W 1 Q Y X R o P l N l Y 3 R p b 2 4 x L 1 R h Y m x l M j Q x M D I l M j A o N 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T I w M C I g L z 4 8 R W 5 0 c n k g V H l w Z T 0 i R m l s b E V y c m 9 y Q 2 9 k Z S I g V m F s d W U 9 I n N V b m t u b 3 d u I i A v P j x F b n R y e S B U e X B l P S J G a W x s R X J y b 3 J D b 3 V u d C I g V m F s d W U 9 I m w w I i A v P j x F b n R y e S B U e X B l P S J G a W x s T G F z d F V w Z G F 0 Z W Q i I F Z h b H V l P S J k M j A y M C 0 w N i 0 x O V Q x O T o 0 N T o w N y 4 3 M T E 5 M T E 2 W i I g L z 4 8 R W 5 0 c n k g V H l w Z T 0 i R m l s b E N v b H V t b l R 5 c G V z I i B W Y W x 1 Z T 0 i c 0 F 3 W U d C Z 0 1 E Q X d N R E F 3 W U c i I C 8 + P E V u d H J 5 I F R 5 c G U 9 I k Z p b G x D b 2 x 1 b W 5 O Y W 1 l c y I g V m F s d W U 9 I n N b J n F 1 b 3 Q 7 R W l s L i B O c i 4 m c X V v d D s s J n F 1 b 3 Q 7 U 2 F 2 a X Z h b G R 5 Y s S X J n F 1 b 3 Q 7 L C Z x d W 9 0 O 0 F w c 2 t y a X R p c y Z x d W 9 0 O y w m c X V v d D t Q R 1 Y g Y X B 0 Y X J u Y X Z p b W 8 g d G V y a X R v c m l q Y S Z x d W 9 0 O y w m c X V v d D t O R c S u R 1 l W R U 5 E S U 5 U Q S Z x d W 9 0 O y w m c X V v d D t J x a A g R E F M S U V T J n F 1 b 3 Q 7 L C Z x d W 9 0 O 8 S u R 1 l W R U 5 E S U 5 U Q S Z x d W 9 0 O y w m c X V v d D t O R U F L V F V B T F V T J n F 1 b 3 Q 7 L C Z x d W 9 0 O 0 5 F Q V R T S U x J R V D E l i Z x d W 9 0 O y w m c X V v d D t W S V N P J n F 1 b 3 Q 7 L C Z x d W 9 0 O 0 F 0 d H J p Y n V 0 Z S Z x d W 9 0 O y w m c X V v d D t W Y W x 1 Z S Z x d W 9 0 O 1 0 i I C 8 + P E V u d H J 5 I F R 5 c G U 9 I k Z p b G x T d G F 0 d X M i I F Z h b H V l P S J z Q 2 9 t c G x l d G U i I C 8 + P E V u d H J 5 I F R 5 c G U 9 I l J l b G F 0 a W 9 u c 2 h p c E l u Z m 9 D b 2 5 0 Y W l u Z X I i I F Z h b H V l P S J z e y Z x d W 9 0 O 2 N v b H V t b k N v d W 5 0 J n F 1 b 3 Q 7 O j E y L C Z x d W 9 0 O 2 t l e U N v b H V t b k 5 h b W V z J n F 1 b 3 Q 7 O l t d L C Z x d W 9 0 O 3 F 1 Z X J 5 U m V s Y X R p b 2 5 z a G l w c y Z x d W 9 0 O z p b X S w m c X V v d D t j b 2 x 1 b W 5 J Z G V u d G l 0 a W V z J n F 1 b 3 Q 7 O l s m c X V v d D t T Z W N 0 a W 9 u M S 9 U Y W J s Z T I 0 M T A y I C g 1 K S 9 V b n B p d m 9 0 Z W Q g T 2 5 s e S B T Z W x l Y 3 R l Z C B D b 2 x 1 b W 5 z L n t F a W w u I E 5 y L i w w f S Z x d W 9 0 O y w m c X V v d D t T Z W N 0 a W 9 u M S 9 U Y W J s Z T I 0 M T A y I C g 1 K S 9 V b n B p d m 9 0 Z W Q g T 2 5 s e S B T Z W x l Y 3 R l Z C B D b 2 x 1 b W 5 z L n t T Y X Z p d m F s Z H l i x J c s M X 0 m c X V v d D s s J n F 1 b 3 Q 7 U 2 V j d G l v b j E v V G F i b G U y N D E w M i A o N S k v V W 5 w a X Z v d G V k I E 9 u b H k g U 2 V s Z W N 0 Z W Q g Q 2 9 s d W 1 u c y 5 7 Q X B z a 3 J p d G l z L D J 9 J n F 1 b 3 Q 7 L C Z x d W 9 0 O 1 N l Y 3 R p b 2 4 x L 1 R h Y m x l M j Q x M D I g K D U p L 1 V u c G l 2 b 3 R l Z C B P b m x 5 I F N l b G V j d G V k I E N v b H V t b n M u e 1 B H V i B h c H R h c m 5 h d m l t b y B 0 Z X J p d G 9 y a W p h L D N 9 J n F 1 b 3 Q 7 L C Z x d W 9 0 O 1 N l Y 3 R p b 2 4 x L 1 R h Y m x l M j Q x M D I g K D U p L 1 V u c G l 2 b 3 R l Z C B P b m x 5 I F N l b G V j d G V k I E N v b H V t b n M u e 0 5 F x K 5 H W V Z F T k R J T l R B L D R 9 J n F 1 b 3 Q 7 L C Z x d W 9 0 O 1 N l Y 3 R p b 2 4 x L 1 R h Y m x l M j Q x M D I g K D U p L 1 V u c G l 2 b 3 R l Z C B P b m x 5 I F N l b G V j d G V k I E N v b H V t b n M u e 0 n F o C B E Q U x J R V M s N X 0 m c X V v d D s s J n F 1 b 3 Q 7 U 2 V j d G l v b j E v V G F i b G U y N D E w M i A o N S k v V W 5 w a X Z v d G V k I E 9 u b H k g U 2 V s Z W N 0 Z W Q g Q 2 9 s d W 1 u c y 5 7 x K 5 H W V Z F T k R J T l R B L D Z 9 J n F 1 b 3 Q 7 L C Z x d W 9 0 O 1 N l Y 3 R p b 2 4 x L 1 R h Y m x l M j Q x M D I g K D U p L 1 V u c G l 2 b 3 R l Z C B P b m x 5 I F N l b G V j d G V k I E N v b H V t b n M u e 0 5 F Q U t U V U F M V V M s N 3 0 m c X V v d D s s J n F 1 b 3 Q 7 U 2 V j d G l v b j E v V G F i b G U y N D E w M i A o N S k v V W 5 w a X Z v d G V k I E 9 u b H k g U 2 V s Z W N 0 Z W Q g Q 2 9 s d W 1 u c y 5 7 T k V B V F N J T E l F U M S W L D h 9 J n F 1 b 3 Q 7 L C Z x d W 9 0 O 1 N l Y 3 R p b 2 4 x L 1 R h Y m x l M j Q x M D I g K D U p L 1 V u c G l 2 b 3 R l Z C B P b m x 5 I F N l b G V j d G V k I E N v b H V t b n M u e 1 Z J U 0 8 s O X 0 m c X V v d D s s J n F 1 b 3 Q 7 U 2 V j d G l v b j E v V G F i b G U y N D E w M i A o N S k v V W 5 w a X Z v d G V k I E 9 u b H k g U 2 V s Z W N 0 Z W Q g Q 2 9 s d W 1 u c y 5 7 Q X R 0 c m l i d X R l L D E w f S Z x d W 9 0 O y w m c X V v d D t T Z W N 0 a W 9 u M S 9 U Y W J s Z T I 0 M T A y I C g 1 K S 9 V b n B p d m 9 0 Z W Q g T 2 5 s e S B T Z W x l Y 3 R l Z C B D b 2 x 1 b W 5 z L n t W Y W x 1 Z S w x M X 0 m c X V v d D t d L C Z x d W 9 0 O 0 N v b H V t b k N v d W 5 0 J n F 1 b 3 Q 7 O j E y L C Z x d W 9 0 O 0 t l e U N v b H V t b k 5 h b W V z J n F 1 b 3 Q 7 O l t d L C Z x d W 9 0 O 0 N v b H V t b k l k Z W 5 0 a X R p Z X M m c X V v d D s 6 W y Z x d W 9 0 O 1 N l Y 3 R p b 2 4 x L 1 R h Y m x l M j Q x M D I g K D U p L 1 V u c G l 2 b 3 R l Z C B P b m x 5 I F N l b G V j d G V k I E N v b H V t b n M u e 0 V p b C 4 g T n I u L D B 9 J n F 1 b 3 Q 7 L C Z x d W 9 0 O 1 N l Y 3 R p b 2 4 x L 1 R h Y m x l M j Q x M D I g K D U p L 1 V u c G l 2 b 3 R l Z C B P b m x 5 I F N l b G V j d G V k I E N v b H V t b n M u e 1 N h d m l 2 Y W x k e W L E l y w x f S Z x d W 9 0 O y w m c X V v d D t T Z W N 0 a W 9 u M S 9 U Y W J s Z T I 0 M T A y I C g 1 K S 9 V b n B p d m 9 0 Z W Q g T 2 5 s e S B T Z W x l Y 3 R l Z C B D b 2 x 1 b W 5 z L n t B c H N r c m l 0 a X M s M n 0 m c X V v d D s s J n F 1 b 3 Q 7 U 2 V j d G l v b j E v V G F i b G U y N D E w M i A o N S k v V W 5 w a X Z v d G V k I E 9 u b H k g U 2 V s Z W N 0 Z W Q g Q 2 9 s d W 1 u c y 5 7 U E d W I G F w d G F y b m F 2 a W 1 v I H R l c m l 0 b 3 J p a m E s M 3 0 m c X V v d D s s J n F 1 b 3 Q 7 U 2 V j d G l v b j E v V G F i b G U y N D E w M i A o N S k v V W 5 w a X Z v d G V k I E 9 u b H k g U 2 V s Z W N 0 Z W Q g Q 2 9 s d W 1 u c y 5 7 T k X E r k d Z V k V O R E l O V E E s N H 0 m c X V v d D s s J n F 1 b 3 Q 7 U 2 V j d G l v b j E v V G F i b G U y N D E w M i A o N S k v V W 5 w a X Z v d G V k I E 9 u b H k g U 2 V s Z W N 0 Z W Q g Q 2 9 s d W 1 u c y 5 7 S c W g I E R B T E l F U y w 1 f S Z x d W 9 0 O y w m c X V v d D t T Z W N 0 a W 9 u M S 9 U Y W J s Z T I 0 M T A y I C g 1 K S 9 V b n B p d m 9 0 Z W Q g T 2 5 s e S B T Z W x l Y 3 R l Z C B D b 2 x 1 b W 5 z L n v E r k d Z V k V O R E l O V E E s N n 0 m c X V v d D s s J n F 1 b 3 Q 7 U 2 V j d G l v b j E v V G F i b G U y N D E w M i A o N S k v V W 5 w a X Z v d G V k I E 9 u b H k g U 2 V s Z W N 0 Z W Q g Q 2 9 s d W 1 u c y 5 7 T k V B S 1 R V Q U x V U y w 3 f S Z x d W 9 0 O y w m c X V v d D t T Z W N 0 a W 9 u M S 9 U Y W J s Z T I 0 M T A y I C g 1 K S 9 V b n B p d m 9 0 Z W Q g T 2 5 s e S B T Z W x l Y 3 R l Z C B D b 2 x 1 b W 5 z L n t O R U F U U 0 l M S U V Q x J Y s O H 0 m c X V v d D s s J n F 1 b 3 Q 7 U 2 V j d G l v b j E v V G F i b G U y N D E w M i A o N S k v V W 5 w a X Z v d G V k I E 9 u b H k g U 2 V s Z W N 0 Z W Q g Q 2 9 s d W 1 u c y 5 7 V k l T T y w 5 f S Z x d W 9 0 O y w m c X V v d D t T Z W N 0 a W 9 u M S 9 U Y W J s Z T I 0 M T A y I C g 1 K S 9 V b n B p d m 9 0 Z W Q g T 2 5 s e S B T Z W x l Y 3 R l Z C B D b 2 x 1 b W 5 z L n t B d H R y a W J 1 d G U s M T B 9 J n F 1 b 3 Q 7 L C Z x d W 9 0 O 1 N l Y 3 R p b 2 4 x L 1 R h Y m x l M j Q x M D I g K D U p L 1 V u c G l 2 b 3 R l Z C B P b m x 5 I F N l b G V j d G V k I E N v b H V t b n M u e 1 Z h b H V l L D E x f S Z x d W 9 0 O 1 0 s J n F 1 b 3 Q 7 U m V s Y X R p b 2 5 z a G l w S W 5 m b y Z x d W 9 0 O z p b X X 0 i I C 8 + P C 9 T d G F i b G V F b n R y a W V z P j w v S X R l b T 4 8 S X R l b T 4 8 S X R l b U x v Y 2 F 0 a W 9 u P j x J d G V t V H l w Z T 5 G b 3 J t d W x h P C 9 J d G V t V H l w Z T 4 8 S X R l b V B h d G g + U 2 V j d G l v b j E v V G F i b G U y N D E w M i U y M C g 1 K S 9 T b 3 V y Y 2 U 8 L 0 l 0 Z W 1 Q Y X R o P j w v S X R l b U x v Y 2 F 0 a W 9 u P j x T d G F i b G V F b n R y a W V z I C 8 + P C 9 J d G V t P j x J d G V t P j x J d G V t T G 9 j Y X R p b 2 4 + P E l 0 Z W 1 U e X B l P k Z v c m 1 1 b G E 8 L 0 l 0 Z W 1 U e X B l P j x J d G V t U G F 0 a D 5 T Z W N 0 a W 9 u M S 9 U Y W J s Z T I 0 M T A y J T I w K D U p L 0 N o Y W 5 n Z W Q l M j B U e X B l P C 9 J d G V t U G F 0 a D 4 8 L 0 l 0 Z W 1 M b 2 N h d G l v b j 4 8 U 3 R h Y m x l R W 5 0 c m l l c y A v P j w v S X R l b T 4 8 S X R l b T 4 8 S X R l b U x v Y 2 F 0 a W 9 u P j x J d G V t V H l w Z T 5 G b 3 J t d W x h P C 9 J d G V t V H l w Z T 4 8 S X R l b V B h d G g + U 2 V j d G l v b j E v V G F i b G U y N D E w M i U y M C g 1 K S 9 V b n B p d m 9 0 Z W Q l M j B P b m x 5 J T I w U 2 V s Z W N 0 Z W Q l M j B D b 2 x 1 b W 5 z P C 9 J d G V t U G F 0 a D 4 8 L 0 l 0 Z W 1 M b 2 N h d G l v b j 4 8 U 3 R h Y m x l R W 5 0 c m l l c y A v P j w v S X R l b T 4 8 S X R l b T 4 8 S X R l b U x v Y 2 F 0 a W 9 u P j x J d G V t V H l w Z T 5 G b 3 J t d W x h P C 9 J d G V t V H l w Z T 4 8 S X R l b V B h d G g + U 2 V j d G l v b j E v V G F i b G U y N D E w M i U y M C g 2 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M j A w I i A v P j x F b n R y e S B U e X B l P S J G a W x s R X J y b 3 J D b 2 R l I i B W Y W x 1 Z T 0 i c 1 V u a 2 5 v d 2 4 i I C 8 + P E V u d H J 5 I F R 5 c G U 9 I k Z p b G x F c n J v c k N v d W 5 0 I i B W Y W x 1 Z T 0 i b D A i I C 8 + P E V u d H J 5 I F R 5 c G U 9 I k Z p b G x M Y X N 0 V X B k Y X R l Z C I g V m F s d W U 9 I m Q y M D I w L T A 2 L T E 5 V D I x O j I w O j E 1 L j Q 3 M D Q 5 N j J a I i A v P j x F b n R y e S B U e X B l P S J G a W x s Q 2 9 s d W 1 u V H l w Z X M i I F Z h b H V l P S J z Q X d Z R 0 J n W U c i I C 8 + P E V u d H J 5 I F R 5 c G U 9 I k Z p b G x D b 2 x 1 b W 5 O Y W 1 l c y I g V m F s d W U 9 I n N b J n F 1 b 3 Q 7 R W l s L i B O c i 4 m c X V v d D s s J n F 1 b 3 Q 7 U 2 F 2 a X Z h b G R 5 Y s S X J n F 1 b 3 Q 7 L C Z x d W 9 0 O 0 F w c 2 t y a X R p c y Z x d W 9 0 O y w m c X V v d D t Q R 1 Y g Y X B 0 Y X J u Y X Z p b W 8 g d G V y a X R v c m l q Y S Z x d W 9 0 O y w m c X V v d D t L b G F 1 c 2 l t b y B O c i 4 m c X V v d D s s J n F 1 b 3 Q 7 Q s W r c 2 V u Y S 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R h Y m x l M j Q x M D I g K D Y p L 1 V u c G l 2 b 3 R l Z C B P b m x 5 I F N l b G V j d G V k I E N v b H V t b n M u e 0 V p b C 4 g T n I u L D B 9 J n F 1 b 3 Q 7 L C Z x d W 9 0 O 1 N l Y 3 R p b 2 4 x L 1 R h Y m x l M j Q x M D I g K D Y p L 1 V u c G l 2 b 3 R l Z C B P b m x 5 I F N l b G V j d G V k I E N v b H V t b n M u e 1 N h d m l 2 Y W x k e W L E l y w x f S Z x d W 9 0 O y w m c X V v d D t T Z W N 0 a W 9 u M S 9 U Y W J s Z T I 0 M T A y I C g 2 K S 9 V b n B p d m 9 0 Z W Q g T 2 5 s e S B T Z W x l Y 3 R l Z C B D b 2 x 1 b W 5 z L n t B c H N r c m l 0 a X M s M n 0 m c X V v d D s s J n F 1 b 3 Q 7 U 2 V j d G l v b j E v V G F i b G U y N D E w M i A o N i k v V W 5 w a X Z v d G V k I E 9 u b H k g U 2 V s Z W N 0 Z W Q g Q 2 9 s d W 1 u c y 5 7 U E d W I G F w d G F y b m F 2 a W 1 v I H R l c m l 0 b 3 J p a m E s M 3 0 m c X V v d D s s J n F 1 b 3 Q 7 U 2 V j d G l v b j E v V G F i b G U y N D E w M i A o N i k v V W 5 w a X Z v d G V k I E 9 u b H k g U 2 V s Z W N 0 Z W Q g Q 2 9 s d W 1 u c y 5 7 Q X R 0 c m l i d X R l L D E w f S Z x d W 9 0 O y w m c X V v d D t T Z W N 0 a W 9 u M S 9 U Y W J s Z T I 0 M T A y I C g 2 K S 9 V b n B p d m 9 0 Z W Q g T 2 5 s e S B T Z W x l Y 3 R l Z C B D b 2 x 1 b W 5 z L n t W Y W x 1 Z S w x M X 0 m c X V v d D t d L C Z x d W 9 0 O 0 N v b H V t b k N v d W 5 0 J n F 1 b 3 Q 7 O j Y s J n F 1 b 3 Q 7 S 2 V 5 Q 2 9 s d W 1 u T m F t Z X M m c X V v d D s 6 W 1 0 s J n F 1 b 3 Q 7 Q 2 9 s d W 1 u S W R l b n R p d G l l c y Z x d W 9 0 O z p b J n F 1 b 3 Q 7 U 2 V j d G l v b j E v V G F i b G U y N D E w M i A o N i k v V W 5 w a X Z v d G V k I E 9 u b H k g U 2 V s Z W N 0 Z W Q g Q 2 9 s d W 1 u c y 5 7 R W l s L i B O c i 4 s M H 0 m c X V v d D s s J n F 1 b 3 Q 7 U 2 V j d G l v b j E v V G F i b G U y N D E w M i A o N i k v V W 5 w a X Z v d G V k I E 9 u b H k g U 2 V s Z W N 0 Z W Q g Q 2 9 s d W 1 u c y 5 7 U 2 F 2 a X Z h b G R 5 Y s S X L D F 9 J n F 1 b 3 Q 7 L C Z x d W 9 0 O 1 N l Y 3 R p b 2 4 x L 1 R h Y m x l M j Q x M D I g K D Y p L 1 V u c G l 2 b 3 R l Z C B P b m x 5 I F N l b G V j d G V k I E N v b H V t b n M u e 0 F w c 2 t y a X R p c y w y f S Z x d W 9 0 O y w m c X V v d D t T Z W N 0 a W 9 u M S 9 U Y W J s Z T I 0 M T A y I C g 2 K S 9 V b n B p d m 9 0 Z W Q g T 2 5 s e S B T Z W x l Y 3 R l Z C B D b 2 x 1 b W 5 z L n t Q R 1 Y g Y X B 0 Y X J u Y X Z p b W 8 g d G V y a X R v c m l q Y S w z f S Z x d W 9 0 O y w m c X V v d D t T Z W N 0 a W 9 u M S 9 U Y W J s Z T I 0 M T A y I C g 2 K S 9 V b n B p d m 9 0 Z W Q g T 2 5 s e S B T Z W x l Y 3 R l Z C B D b 2 x 1 b W 5 z L n t B d H R y a W J 1 d G U s M T B 9 J n F 1 b 3 Q 7 L C Z x d W 9 0 O 1 N l Y 3 R p b 2 4 x L 1 R h Y m x l M j Q x M D I g K D Y p L 1 V u c G l 2 b 3 R l Z C B P b m x 5 I F N l b G V j d G V k I E N v b H V t b n M u e 1 Z h b H V l L D E x f S Z x d W 9 0 O 1 0 s J n F 1 b 3 Q 7 U m V s Y X R p b 2 5 z a G l w S W 5 m b y Z x d W 9 0 O z p b X X 0 i I C 8 + P C 9 T d G F i b G V F b n R y a W V z P j w v S X R l b T 4 8 S X R l b T 4 8 S X R l b U x v Y 2 F 0 a W 9 u P j x J d G V t V H l w Z T 5 G b 3 J t d W x h P C 9 J d G V t V H l w Z T 4 8 S X R l b V B h d G g + U 2 V j d G l v b j E v V G F i b G U y N D E w M i U y M C g 2 K S 9 T b 3 V y Y 2 U 8 L 0 l 0 Z W 1 Q Y X R o P j w v S X R l b U x v Y 2 F 0 a W 9 u P j x T d G F i b G V F b n R y a W V z I C 8 + P C 9 J d G V t P j x J d G V t P j x J d G V t T G 9 j Y X R p b 2 4 + P E l 0 Z W 1 U e X B l P k Z v c m 1 1 b G E 8 L 0 l 0 Z W 1 U e X B l P j x J d G V t U G F 0 a D 5 T Z W N 0 a W 9 u M S 9 U Y W J s Z T I 0 M T A y J T I w K D Y p L 0 N o Y W 5 n Z W Q l M j B U e X B l P C 9 J d G V t U G F 0 a D 4 8 L 0 l 0 Z W 1 M b 2 N h d G l v b j 4 8 U 3 R h Y m x l R W 5 0 c m l l c y A v P j w v S X R l b T 4 8 S X R l b T 4 8 S X R l b U x v Y 2 F 0 a W 9 u P j x J d G V t V H l w Z T 5 G b 3 J t d W x h P C 9 J d G V t V H l w Z T 4 8 S X R l b V B h d G g + U 2 V j d G l v b j E v V G F i b G U y N D E w M i U y M C g 2 K S 9 V b n B p d m 9 0 Z W Q l M j B P b m x 5 J T I w U 2 V s Z W N 0 Z W Q l M j B D b 2 x 1 b W 5 z P C 9 J d G V t U G F 0 a D 4 8 L 0 l 0 Z W 1 M b 2 N h d G l v b j 4 8 U 3 R h Y m x l R W 5 0 c m l l c y A v P j w v S X R l b T 4 8 S X R l b T 4 8 S X R l b U x v Y 2 F 0 a W 9 u P j x J d G V t V H l w Z T 5 G b 3 J t d W x h P C 9 J d G V t V H l w Z T 4 8 S X R l b V B h d G g + U 2 V j d G l v b j E v V G F i b G U y N D E w M i U y M C g 2 K S 9 S Z W 1 v d m V k J T I w Q 2 9 s d W 1 u c z w v S X R l b V B h d G g + P C 9 J d G V t T G 9 j Y X R p b 2 4 + P F N 0 Y W J s Z U V u d H J p Z X M g L z 4 8 L 0 l 0 Z W 0 + P E l 0 Z W 0 + P E l 0 Z W 1 M b 2 N h d G l v b j 4 8 S X R l b V R 5 c G U + R m 9 y b X V s Y T w v S X R l b V R 5 c G U + P E l 0 Z W 1 Q Y X R o P l N l Y 3 R p b 2 4 x L 1 R h Y m x l M j Q x M D I l M j A o N i k v U m V u Y W 1 l Z C U y M E N v b H V t b n M 8 L 0 l 0 Z W 1 Q Y X R o P j w v S X R l b U x v Y 2 F 0 a W 9 u P j x T d G F i b G V F b n R y a W V z I C 8 + P C 9 J d G V t P j w v S X R l b X M + P C 9 M b 2 N h b F B h Y 2 t h Z 2 V N Z X R h Z G F 0 Y U Z p b G U + F g A A A F B L B Q Y A A A A A A A A A A A A A A A A A A A A A A A D a A A A A A Q A A A N C M n d 8 B F d E R j H o A w E / C l + s B A A A A 9 a P u o 1 j J d E u p 2 e G 1 3 d 0 K j w A A A A A C A A A A A A A D Z g A A w A A A A B A A A A C h S W y o A B w L p d b G v U P P p 2 9 I A A A A A A S A A A C g A A A A E A A A A M S G 7 h Z q f g i N P a I v r 7 M t U 9 J Q A A A A 7 F s x T R u J v 1 f 7 E 0 z 3 o g 6 b 1 X p S D e B 6 3 g w y N v k b / g H q h S R M O k 3 m o Z n a G + v N e D m + S Z O 5 I M 4 4 8 5 l A I K F 9 n 1 Q c p A V H J D a w t l r a 3 z / Z Q M z e A b L t 3 D 0 U A A A A 5 f p + 6 1 M L Y K A B 6 J K f D I r B 0 + Y y V d 0 = < / D a t a M a s h u p > 
</file>

<file path=customXml/itemProps1.xml><?xml version="1.0" encoding="utf-8"?>
<ds:datastoreItem xmlns:ds="http://schemas.openxmlformats.org/officeDocument/2006/customXml" ds:itemID="{E2213C54-A19B-4BC8-9B7A-EE912F447FE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KLAUSIMAI</vt:lpstr>
      <vt:lpstr>DATA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Viganauskas</dc:creator>
  <cp:lastModifiedBy>Edgaras Geda</cp:lastModifiedBy>
  <cp:lastPrinted>2017-08-01T09:47:27Z</cp:lastPrinted>
  <dcterms:created xsi:type="dcterms:W3CDTF">2017-01-11T06:51:15Z</dcterms:created>
  <dcterms:modified xsi:type="dcterms:W3CDTF">2020-07-23T04:21:45Z</dcterms:modified>
</cp:coreProperties>
</file>